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0" i="1" l="1"/>
  <c r="N30" i="1"/>
  <c r="M30" i="1"/>
  <c r="O28" i="1"/>
  <c r="N28" i="1"/>
  <c r="M28" i="1"/>
  <c r="I22" i="1"/>
  <c r="N22" i="1" s="1"/>
  <c r="K15" i="1"/>
  <c r="K22" i="1" s="1"/>
  <c r="P22" i="1" s="1"/>
  <c r="J15" i="1"/>
  <c r="J22" i="1" s="1"/>
  <c r="O22" i="1" s="1"/>
  <c r="I15" i="1"/>
  <c r="D86" i="1" l="1"/>
  <c r="E86" i="1"/>
  <c r="F86" i="1"/>
  <c r="H86" i="1"/>
  <c r="I86" i="1"/>
  <c r="J86" i="1"/>
  <c r="K86" i="1"/>
  <c r="D78" i="1"/>
  <c r="E78" i="1"/>
  <c r="F78" i="1"/>
  <c r="G78" i="1"/>
  <c r="H78" i="1"/>
  <c r="I78" i="1"/>
  <c r="J78" i="1"/>
  <c r="K78" i="1"/>
  <c r="J7" i="1" l="1"/>
  <c r="K7" i="1"/>
  <c r="I7" i="1"/>
  <c r="J74" i="1"/>
  <c r="K74" i="1"/>
  <c r="I74" i="1"/>
  <c r="I82" i="1" l="1"/>
  <c r="I80" i="1"/>
  <c r="I76" i="1"/>
  <c r="I50" i="1"/>
  <c r="I48" i="1"/>
  <c r="I46" i="1"/>
  <c r="I41" i="1"/>
  <c r="I35" i="1"/>
  <c r="I31" i="1"/>
  <c r="I26" i="1"/>
  <c r="J82" i="1"/>
  <c r="J80" i="1"/>
  <c r="J76" i="1"/>
  <c r="J50" i="1"/>
  <c r="J48" i="1"/>
  <c r="J46" i="1"/>
  <c r="J41" i="1"/>
  <c r="J35" i="1"/>
  <c r="J31" i="1"/>
  <c r="J26" i="1"/>
  <c r="J88" i="1" l="1"/>
  <c r="I88" i="1"/>
  <c r="F46" i="1"/>
  <c r="E46" i="1"/>
  <c r="E74" i="1"/>
  <c r="D26" i="1"/>
  <c r="D35" i="1"/>
  <c r="C86" i="1"/>
  <c r="C78" i="1"/>
  <c r="C74" i="1"/>
  <c r="C26" i="1"/>
  <c r="G83" i="1" l="1"/>
  <c r="G86" i="1" s="1"/>
  <c r="G85" i="1"/>
  <c r="K82" i="1"/>
  <c r="G82" i="1"/>
  <c r="G80" i="1"/>
  <c r="G76" i="1"/>
  <c r="G74" i="1"/>
  <c r="G48" i="1"/>
  <c r="G46" i="1"/>
  <c r="G41" i="1"/>
  <c r="G35" i="1"/>
  <c r="K35" i="1"/>
  <c r="G26" i="1"/>
  <c r="G29" i="1" l="1"/>
  <c r="G31" i="1" s="1"/>
  <c r="F74" i="1" l="1"/>
  <c r="F41" i="1"/>
  <c r="E41" i="1"/>
  <c r="C35" i="1"/>
  <c r="F35" i="1"/>
  <c r="E35" i="1"/>
  <c r="H73" i="1"/>
  <c r="H72" i="1"/>
  <c r="H71" i="1"/>
  <c r="H70" i="1"/>
  <c r="H69" i="1"/>
  <c r="H68" i="1"/>
  <c r="H37" i="1"/>
  <c r="H34" i="1"/>
  <c r="D74" i="1"/>
  <c r="C41" i="1"/>
  <c r="H79" i="1" l="1"/>
  <c r="C80" i="1"/>
  <c r="D80" i="1"/>
  <c r="E80" i="1"/>
  <c r="F80" i="1"/>
  <c r="K80" i="1"/>
  <c r="H36" i="1" l="1"/>
  <c r="H13" i="1"/>
  <c r="H52" i="1" l="1"/>
  <c r="F82" i="1"/>
  <c r="E82" i="1" l="1"/>
  <c r="D82" i="1"/>
  <c r="C82" i="1"/>
  <c r="C46" i="1" l="1"/>
  <c r="C31" i="1"/>
  <c r="D48" i="1" l="1"/>
  <c r="E48" i="1"/>
  <c r="F48" i="1"/>
  <c r="K48" i="1"/>
  <c r="C48" i="1"/>
  <c r="H38" i="1"/>
  <c r="E76" i="1" l="1"/>
  <c r="F76" i="1"/>
  <c r="H76" i="1"/>
  <c r="K76" i="1"/>
  <c r="H51" i="1"/>
  <c r="H53" i="1"/>
  <c r="H54" i="1"/>
  <c r="H57" i="1"/>
  <c r="H66" i="1"/>
  <c r="H67" i="1"/>
  <c r="H42" i="1"/>
  <c r="H27" i="1" l="1"/>
  <c r="D76" i="1"/>
  <c r="C76" i="1"/>
  <c r="K41" i="1"/>
  <c r="F31" i="1"/>
  <c r="H47" i="1"/>
  <c r="H48" i="1" s="1"/>
  <c r="H21" i="1"/>
  <c r="H18" i="1"/>
  <c r="H5" i="1"/>
  <c r="D46" i="1" l="1"/>
  <c r="K46" i="1"/>
  <c r="D41" i="1"/>
  <c r="H4" i="1" l="1"/>
  <c r="H6" i="1"/>
  <c r="H7" i="1"/>
  <c r="H9" i="1"/>
  <c r="H10" i="1"/>
  <c r="H11" i="1"/>
  <c r="H12" i="1"/>
  <c r="H15" i="1"/>
  <c r="H16" i="1"/>
  <c r="H19" i="1"/>
  <c r="H8" i="1"/>
  <c r="H20" i="1"/>
  <c r="H22" i="1"/>
  <c r="H25" i="1"/>
  <c r="H14" i="1"/>
  <c r="H17" i="1"/>
  <c r="H23" i="1"/>
  <c r="H24" i="1"/>
  <c r="E26" i="1"/>
  <c r="F26" i="1"/>
  <c r="F88" i="1" s="1"/>
  <c r="K26" i="1"/>
  <c r="H28" i="1"/>
  <c r="H29" i="1"/>
  <c r="H30" i="1"/>
  <c r="D31" i="1"/>
  <c r="E31" i="1"/>
  <c r="K31" i="1"/>
  <c r="H32" i="1"/>
  <c r="H41" i="1"/>
  <c r="H49" i="1"/>
  <c r="D50" i="1"/>
  <c r="E50" i="1"/>
  <c r="F50" i="1"/>
  <c r="K50" i="1"/>
  <c r="K88" i="1" s="1"/>
  <c r="H80" i="1"/>
  <c r="E88" i="1" l="1"/>
  <c r="D88" i="1"/>
  <c r="H46" i="1"/>
  <c r="H50" i="1"/>
  <c r="H35" i="1"/>
  <c r="H31" i="1"/>
  <c r="H26" i="1"/>
  <c r="H74" i="1" l="1"/>
  <c r="H88" i="1" s="1"/>
  <c r="C50" i="1"/>
  <c r="C88" i="1" s="1"/>
  <c r="G88" i="1"/>
</calcChain>
</file>

<file path=xl/sharedStrings.xml><?xml version="1.0" encoding="utf-8"?>
<sst xmlns="http://schemas.openxmlformats.org/spreadsheetml/2006/main" count="129" uniqueCount="109">
  <si>
    <t>№ п/п</t>
  </si>
  <si>
    <t>Ожидаемое исполнение</t>
  </si>
  <si>
    <t>Отклонение гр. 7 - гр. 5</t>
  </si>
  <si>
    <t xml:space="preserve">Наименование учреждения, КБК </t>
  </si>
  <si>
    <t>0104\791\19\2\01\02040\121\211</t>
  </si>
  <si>
    <t>0104\791\19\2\01\02040\129\213</t>
  </si>
  <si>
    <t>0104\791\19\2\01\02040\242\221</t>
  </si>
  <si>
    <t>0104\791\19\2\01\02040\242\225.6</t>
  </si>
  <si>
    <t>0104\791\19\2\01\02040\242\226.7</t>
  </si>
  <si>
    <t>Итого</t>
  </si>
  <si>
    <t>ВСЕГО</t>
  </si>
  <si>
    <t>Глава сельского поселения</t>
  </si>
  <si>
    <t>Начальник отдела учета в СП</t>
  </si>
  <si>
    <t>0102\791\19\2\01\02030\121\211</t>
  </si>
  <si>
    <t>0102\791\19\2\01\02030\129\213</t>
  </si>
  <si>
    <t>0203\791\19\2\03\51180\121\211</t>
  </si>
  <si>
    <t>0203\791\19\2\03\51180\129\213</t>
  </si>
  <si>
    <t>0104\791\19\2\01\02040\244\227</t>
  </si>
  <si>
    <t>0104\791\19\2\01\02040\244\343.2</t>
  </si>
  <si>
    <t>0104\791\19\2\01\02040\244\344</t>
  </si>
  <si>
    <t>0104\791\19\2\01\02040\244\346</t>
  </si>
  <si>
    <t>0104\791\19\2\01\02040\852\291</t>
  </si>
  <si>
    <t>итого</t>
  </si>
  <si>
    <t>0503\791\17\2\01\74040\244\344</t>
  </si>
  <si>
    <t>0104\791\19\2\01\02040\121\266</t>
  </si>
  <si>
    <t>0104\791\19\2\01\02040\244\223.8</t>
  </si>
  <si>
    <t>1403\791\19\2\01\74000\540\251.1</t>
  </si>
  <si>
    <t>0203\791\19\2\03\51180\244\343.2</t>
  </si>
  <si>
    <t>1403\791\13\4\01\74000\540\251.1</t>
  </si>
  <si>
    <t>0102\791\19\2\01\02030\121\266</t>
  </si>
  <si>
    <t>0104\791\19\2\01\02040\244\225.6</t>
  </si>
  <si>
    <t>0104\791\19\2\01\02040\244\312</t>
  </si>
  <si>
    <t>0412\791\17\2\01\03330\244\226.2</t>
  </si>
  <si>
    <t>0503\791\17\2\01\S2471\244\312</t>
  </si>
  <si>
    <t>0409\791\18\1\01\03150\244\344</t>
  </si>
  <si>
    <t>0503\791\17\2\01\S2472\244\312</t>
  </si>
  <si>
    <t>0203\791\19\2\03\51180\244\346</t>
  </si>
  <si>
    <t>0409\791\18\2\01\03150\244\344</t>
  </si>
  <si>
    <t>Павлов И.В.</t>
  </si>
  <si>
    <t>0310\791\17\4\01\24300\244\225.6</t>
  </si>
  <si>
    <t>\0104\791\19\2\01\02040\242\226.11</t>
  </si>
  <si>
    <t>0310\791\17\4\01\24300\244\227</t>
  </si>
  <si>
    <t>0409\791\18\1\01\03150\244\225.6</t>
  </si>
  <si>
    <t>0409\791\18\1\01\03150\244\343.2</t>
  </si>
  <si>
    <t>0503\791\17\2\01\06050\244\344</t>
  </si>
  <si>
    <t>1403\791\99\0\00\74000\540\251.1</t>
  </si>
  <si>
    <t>Шарифуллина А.Р.</t>
  </si>
  <si>
    <t>0104\791\19\2\01\02040\244\226.11</t>
  </si>
  <si>
    <t>0505\791\17\1\01\74040\244\226.11</t>
  </si>
  <si>
    <t>0310\791\17\4\01\24300\244\346</t>
  </si>
  <si>
    <t>0503\791\17\2\01\74040\244\226.11</t>
  </si>
  <si>
    <t>0503\791\17\2\01\74040\244\225.2</t>
  </si>
  <si>
    <t>0705\791\19\2\01\42970\244\226.11</t>
  </si>
  <si>
    <t>9999\791\99\0\00\99999\999\999.0000</t>
  </si>
  <si>
    <t>0104\791\19\2\01\02040\247\223.5</t>
  </si>
  <si>
    <t>0104\791\19\2\01\02040\247\223.6</t>
  </si>
  <si>
    <t>0113\791\17\2\01\09040\852\291</t>
  </si>
  <si>
    <t>0503\791\17\2\01\74040\247\223.6</t>
  </si>
  <si>
    <t>\0104\791\19\2\01\02040\244\226.9</t>
  </si>
  <si>
    <t>0113\791\17\1\01\41200\852\291</t>
  </si>
  <si>
    <t>0310\791\17\4\01\24300\244\343.2</t>
  </si>
  <si>
    <t>0503\791\17\2\01\06050\244\226.11</t>
  </si>
  <si>
    <t>0503\791\17\2\01\S2473\244\312</t>
  </si>
  <si>
    <t>0503\791\17\2\01\L5767\244\226.11</t>
  </si>
  <si>
    <t>бенз</t>
  </si>
  <si>
    <t>хоз.товары и канц</t>
  </si>
  <si>
    <t>запр.картриджа</t>
  </si>
  <si>
    <t>пох.учет,диадок</t>
  </si>
  <si>
    <t>видеонабл</t>
  </si>
  <si>
    <t>мед.осм</t>
  </si>
  <si>
    <t>газ</t>
  </si>
  <si>
    <t>эскб</t>
  </si>
  <si>
    <t>тко дог</t>
  </si>
  <si>
    <t>ТО авто</t>
  </si>
  <si>
    <t>подп,оценка</t>
  </si>
  <si>
    <t>страх.маш</t>
  </si>
  <si>
    <t>нал. маш</t>
  </si>
  <si>
    <t>матнриалы</t>
  </si>
  <si>
    <t>кад.работы</t>
  </si>
  <si>
    <t>обучение</t>
  </si>
  <si>
    <t>Прогнозные расчеты Администрации сельского поселения Новокарамалинский СС МР Миякинский район РБ в разрезе экономических статей бюджета на 18.10.2023г. тыс. руб.</t>
  </si>
  <si>
    <t>Отчет 2022г.</t>
  </si>
  <si>
    <t>Утверждено 2023г.</t>
  </si>
  <si>
    <t>Уточненный план на 18.10.2023г.</t>
  </si>
  <si>
    <t>Отчет на 18.10.2023г.</t>
  </si>
  <si>
    <t>0503\791\17\2\01\74040\244\226.2</t>
  </si>
  <si>
    <t>0503\791\17\2\01\74040\244\343.2</t>
  </si>
  <si>
    <t>0503\791\17\2\01\74040\244\346</t>
  </si>
  <si>
    <t>0503\791\17\2\01\S2471\244\346</t>
  </si>
  <si>
    <t>0503\791\17\2\01\S2472\244\346</t>
  </si>
  <si>
    <t>0503\791\17\2\01\S2473\244\346</t>
  </si>
  <si>
    <t>0605\791\17\1\01\74040\244\226.11</t>
  </si>
  <si>
    <t>0113\791\17\4\01\74040\852\291</t>
  </si>
  <si>
    <t>0310\791\17\4\01\24300\244\226.11</t>
  </si>
  <si>
    <t>0503\791\17\2\01\S2010\243\225.2</t>
  </si>
  <si>
    <t>Прогноз на 2024.</t>
  </si>
  <si>
    <t>Прогноз на 2025.</t>
  </si>
  <si>
    <t>Прогноз на 2026.</t>
  </si>
  <si>
    <t>условные</t>
  </si>
  <si>
    <t>связь</t>
  </si>
  <si>
    <t>0502\791\19\2\01\02040\247\223.5</t>
  </si>
  <si>
    <t>трактор.налог</t>
  </si>
  <si>
    <t>зп</t>
  </si>
  <si>
    <t>налоги</t>
  </si>
  <si>
    <t>за аппарат</t>
  </si>
  <si>
    <t>налоги аппарат</t>
  </si>
  <si>
    <t>вус</t>
  </si>
  <si>
    <t>Дорожный фонд</t>
  </si>
  <si>
    <t>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</si>
</sst>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,"/>
  </numFmts>
  <fonts count="1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charset val="134"/>
      <scheme val="minor"/>
    </font>
    <font>
      <b/>
      <sz val="9"/>
      <color rgb="FFFF0000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4" fontId="3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2" borderId="1" xfId="0" applyFont="1" applyFill="1" applyBorder="1"/>
    <xf numFmtId="0" fontId="2" fillId="2" borderId="0" xfId="0" applyFont="1" applyFill="1"/>
    <xf numFmtId="0" fontId="2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2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/>
    </xf>
    <xf numFmtId="0" fontId="4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justify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3" fillId="4" borderId="0" xfId="0" applyFont="1" applyFill="1"/>
    <xf numFmtId="165" fontId="3" fillId="0" borderId="1" xfId="0" applyNumberFormat="1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0" fontId="10" fillId="2" borderId="0" xfId="0" applyFont="1" applyFill="1"/>
    <xf numFmtId="2" fontId="2" fillId="4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2" fillId="4" borderId="0" xfId="0" applyNumberFormat="1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0"/>
  <sheetViews>
    <sheetView tabSelected="1" zoomScale="130" zoomScaleNormal="130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M79" sqref="M79"/>
    </sheetView>
  </sheetViews>
  <sheetFormatPr defaultColWidth="9.140625" defaultRowHeight="15"/>
  <cols>
    <col min="1" max="1" width="3.140625" style="5" customWidth="1"/>
    <col min="2" max="2" width="29.42578125" style="5" customWidth="1"/>
    <col min="3" max="3" width="10.5703125" style="19" customWidth="1"/>
    <col min="4" max="4" width="10.140625" style="19" customWidth="1"/>
    <col min="5" max="5" width="10" style="19" customWidth="1"/>
    <col min="6" max="6" width="9.28515625" style="19" customWidth="1"/>
    <col min="7" max="8" width="9.28515625" style="5" hidden="1" customWidth="1"/>
    <col min="9" max="11" width="9.28515625" style="5" customWidth="1"/>
    <col min="12" max="16384" width="9.140625" style="5"/>
  </cols>
  <sheetData>
    <row r="1" spans="1:14" s="6" customFormat="1" ht="32.25" customHeight="1">
      <c r="A1" s="40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3"/>
    </row>
    <row r="2" spans="1:14" s="3" customFormat="1" ht="57.75" customHeight="1">
      <c r="A2" s="20" t="s">
        <v>0</v>
      </c>
      <c r="B2" s="20" t="s">
        <v>3</v>
      </c>
      <c r="C2" s="12" t="s">
        <v>81</v>
      </c>
      <c r="D2" s="20" t="s">
        <v>82</v>
      </c>
      <c r="E2" s="20" t="s">
        <v>83</v>
      </c>
      <c r="F2" s="20" t="s">
        <v>84</v>
      </c>
      <c r="G2" s="20" t="s">
        <v>1</v>
      </c>
      <c r="H2" s="20" t="s">
        <v>2</v>
      </c>
      <c r="I2" s="20" t="s">
        <v>95</v>
      </c>
      <c r="J2" s="20" t="s">
        <v>96</v>
      </c>
      <c r="K2" s="20" t="s">
        <v>97</v>
      </c>
      <c r="L2" s="17"/>
    </row>
    <row r="3" spans="1:14" s="7" customFormat="1" ht="12">
      <c r="A3" s="21">
        <v>1</v>
      </c>
      <c r="B3" s="21">
        <v>2</v>
      </c>
      <c r="C3" s="13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9</v>
      </c>
      <c r="K3" s="21">
        <v>9</v>
      </c>
      <c r="L3" s="24"/>
    </row>
    <row r="4" spans="1:14" s="3" customFormat="1" ht="19.5" customHeight="1">
      <c r="A4" s="25">
        <v>1</v>
      </c>
      <c r="B4" s="26" t="s">
        <v>13</v>
      </c>
      <c r="C4" s="14">
        <v>625.6</v>
      </c>
      <c r="D4" s="22">
        <v>536.5</v>
      </c>
      <c r="E4" s="22">
        <v>536.5</v>
      </c>
      <c r="F4" s="22">
        <v>501.7</v>
      </c>
      <c r="G4" s="22">
        <v>588.29999999999995</v>
      </c>
      <c r="H4" s="22">
        <f>G4-E4</f>
        <v>51.799999999999955</v>
      </c>
      <c r="I4" s="33">
        <v>624830</v>
      </c>
      <c r="J4" s="33">
        <v>624830</v>
      </c>
      <c r="K4" s="33">
        <v>624830</v>
      </c>
      <c r="L4" s="17" t="s">
        <v>102</v>
      </c>
    </row>
    <row r="5" spans="1:14" s="3" customFormat="1" ht="17.25" customHeight="1">
      <c r="A5" s="25">
        <v>2</v>
      </c>
      <c r="B5" s="26" t="s">
        <v>29</v>
      </c>
      <c r="C5" s="14">
        <v>0</v>
      </c>
      <c r="D5" s="22">
        <v>5</v>
      </c>
      <c r="E5" s="22">
        <v>5</v>
      </c>
      <c r="F5" s="22">
        <v>0</v>
      </c>
      <c r="G5" s="22">
        <v>5.2</v>
      </c>
      <c r="H5" s="22">
        <f>G5-E5</f>
        <v>0.20000000000000018</v>
      </c>
      <c r="I5" s="33"/>
      <c r="J5" s="33"/>
      <c r="K5" s="33"/>
      <c r="L5" s="17"/>
    </row>
    <row r="6" spans="1:14" s="3" customFormat="1" ht="12">
      <c r="A6" s="25">
        <v>3</v>
      </c>
      <c r="B6" s="26" t="s">
        <v>14</v>
      </c>
      <c r="C6" s="14">
        <v>187.8</v>
      </c>
      <c r="D6" s="22">
        <v>163.5</v>
      </c>
      <c r="E6" s="22">
        <v>163.5</v>
      </c>
      <c r="F6" s="22">
        <v>139.80000000000001</v>
      </c>
      <c r="G6" s="22">
        <v>177.7</v>
      </c>
      <c r="H6" s="22">
        <f t="shared" ref="H6:H49" si="0">G6-E6</f>
        <v>14.199999999999989</v>
      </c>
      <c r="I6" s="33">
        <v>188698.66</v>
      </c>
      <c r="J6" s="33">
        <v>188698.66</v>
      </c>
      <c r="K6" s="33">
        <v>188698.66</v>
      </c>
      <c r="L6" s="37" t="s">
        <v>103</v>
      </c>
      <c r="M6" s="38"/>
      <c r="N6" s="38"/>
    </row>
    <row r="7" spans="1:14" s="3" customFormat="1" ht="16.5" customHeight="1">
      <c r="A7" s="25">
        <v>4</v>
      </c>
      <c r="B7" s="26" t="s">
        <v>4</v>
      </c>
      <c r="C7" s="14">
        <v>794.5</v>
      </c>
      <c r="D7" s="22">
        <v>727.7</v>
      </c>
      <c r="E7" s="22">
        <v>727.7</v>
      </c>
      <c r="F7" s="22">
        <v>550.9</v>
      </c>
      <c r="G7" s="22">
        <v>850.2</v>
      </c>
      <c r="H7" s="22">
        <f t="shared" si="0"/>
        <v>122.5</v>
      </c>
      <c r="I7" s="33">
        <f>1065549-32273.46</f>
        <v>1033275.54</v>
      </c>
      <c r="J7" s="33">
        <f t="shared" ref="J7:K7" si="1">1065549-32273.46</f>
        <v>1033275.54</v>
      </c>
      <c r="K7" s="33">
        <f t="shared" si="1"/>
        <v>1033275.54</v>
      </c>
      <c r="L7" s="17" t="s">
        <v>104</v>
      </c>
    </row>
    <row r="8" spans="1:14" s="3" customFormat="1" ht="17.25" customHeight="1">
      <c r="A8" s="25">
        <v>5</v>
      </c>
      <c r="B8" s="26" t="s">
        <v>24</v>
      </c>
      <c r="C8" s="14"/>
      <c r="D8" s="22">
        <v>5</v>
      </c>
      <c r="E8" s="22">
        <v>5</v>
      </c>
      <c r="F8" s="22">
        <v>0</v>
      </c>
      <c r="G8" s="22">
        <v>5.2</v>
      </c>
      <c r="H8" s="22">
        <f>G8-E8</f>
        <v>0.20000000000000018</v>
      </c>
      <c r="I8" s="33"/>
      <c r="J8" s="33"/>
      <c r="K8" s="33"/>
      <c r="L8" s="17"/>
    </row>
    <row r="9" spans="1:14" s="3" customFormat="1" ht="16.5" customHeight="1">
      <c r="A9" s="25">
        <v>6</v>
      </c>
      <c r="B9" s="26" t="s">
        <v>5</v>
      </c>
      <c r="C9" s="14">
        <v>236.3</v>
      </c>
      <c r="D9" s="22">
        <v>221.3</v>
      </c>
      <c r="E9" s="22">
        <v>221.3</v>
      </c>
      <c r="F9" s="22">
        <v>145.19999999999999</v>
      </c>
      <c r="G9" s="22">
        <v>256.8</v>
      </c>
      <c r="H9" s="22">
        <f t="shared" si="0"/>
        <v>35.5</v>
      </c>
      <c r="I9" s="33">
        <v>321795.8</v>
      </c>
      <c r="J9" s="33">
        <v>321795.8</v>
      </c>
      <c r="K9" s="33">
        <v>321795.8</v>
      </c>
      <c r="L9" s="37" t="s">
        <v>105</v>
      </c>
      <c r="M9" s="38"/>
      <c r="N9" s="38"/>
    </row>
    <row r="10" spans="1:14" s="17" customFormat="1" ht="15" customHeight="1">
      <c r="A10" s="25">
        <v>7</v>
      </c>
      <c r="B10" s="26" t="s">
        <v>6</v>
      </c>
      <c r="C10" s="14">
        <v>25.6</v>
      </c>
      <c r="D10" s="22">
        <v>32</v>
      </c>
      <c r="E10" s="22">
        <v>28.4</v>
      </c>
      <c r="F10" s="22">
        <v>17.899999999999999</v>
      </c>
      <c r="G10" s="22">
        <v>32.299999999999997</v>
      </c>
      <c r="H10" s="22">
        <f t="shared" si="0"/>
        <v>3.8999999999999986</v>
      </c>
      <c r="I10" s="33">
        <v>34335.68</v>
      </c>
      <c r="J10" s="33">
        <v>34335.68</v>
      </c>
      <c r="K10" s="33">
        <v>34335.68</v>
      </c>
      <c r="L10" s="17" t="s">
        <v>99</v>
      </c>
    </row>
    <row r="11" spans="1:14" s="17" customFormat="1" ht="16.5" customHeight="1">
      <c r="A11" s="25">
        <v>9</v>
      </c>
      <c r="B11" s="26" t="s">
        <v>7</v>
      </c>
      <c r="C11" s="14"/>
      <c r="D11" s="22">
        <v>3</v>
      </c>
      <c r="E11" s="22">
        <v>0</v>
      </c>
      <c r="F11" s="22">
        <v>0</v>
      </c>
      <c r="G11" s="22">
        <v>2</v>
      </c>
      <c r="H11" s="22">
        <f t="shared" si="0"/>
        <v>2</v>
      </c>
      <c r="I11" s="33"/>
      <c r="J11" s="33"/>
      <c r="K11" s="33"/>
      <c r="L11" s="17" t="s">
        <v>66</v>
      </c>
    </row>
    <row r="12" spans="1:14" s="17" customFormat="1" ht="20.25" customHeight="1">
      <c r="A12" s="25">
        <v>10</v>
      </c>
      <c r="B12" s="26" t="s">
        <v>8</v>
      </c>
      <c r="C12" s="14">
        <v>20.9</v>
      </c>
      <c r="D12" s="22">
        <v>10</v>
      </c>
      <c r="E12" s="22">
        <v>10</v>
      </c>
      <c r="F12" s="22">
        <v>9.5</v>
      </c>
      <c r="G12" s="22">
        <v>20.8</v>
      </c>
      <c r="H12" s="22">
        <f t="shared" si="0"/>
        <v>10.8</v>
      </c>
      <c r="I12" s="33"/>
      <c r="J12" s="33"/>
      <c r="K12" s="33"/>
      <c r="L12" s="17" t="s">
        <v>67</v>
      </c>
    </row>
    <row r="13" spans="1:14" s="17" customFormat="1" ht="17.25" customHeight="1">
      <c r="A13" s="25">
        <v>12</v>
      </c>
      <c r="B13" s="26" t="s">
        <v>40</v>
      </c>
      <c r="C13" s="14">
        <v>14.4</v>
      </c>
      <c r="D13" s="22">
        <v>14.4</v>
      </c>
      <c r="E13" s="22">
        <v>14.4</v>
      </c>
      <c r="F13" s="22">
        <v>9.6</v>
      </c>
      <c r="G13" s="22">
        <v>14.4</v>
      </c>
      <c r="H13" s="22">
        <f t="shared" ref="H13:H14" si="2">G13-E13</f>
        <v>0</v>
      </c>
      <c r="I13" s="33">
        <v>14400</v>
      </c>
      <c r="J13" s="33">
        <v>14400</v>
      </c>
      <c r="K13" s="33">
        <v>14400</v>
      </c>
      <c r="L13" s="17" t="s">
        <v>68</v>
      </c>
    </row>
    <row r="14" spans="1:14" s="17" customFormat="1" ht="17.25" customHeight="1">
      <c r="A14" s="25">
        <v>13</v>
      </c>
      <c r="B14" s="26" t="s">
        <v>58</v>
      </c>
      <c r="C14" s="14">
        <v>2.7</v>
      </c>
      <c r="D14" s="22"/>
      <c r="E14" s="22"/>
      <c r="F14" s="22"/>
      <c r="G14" s="22">
        <v>2.7</v>
      </c>
      <c r="H14" s="22">
        <f t="shared" si="2"/>
        <v>2.7</v>
      </c>
      <c r="I14" s="33"/>
      <c r="J14" s="33"/>
      <c r="K14" s="33"/>
      <c r="L14" s="17" t="s">
        <v>69</v>
      </c>
    </row>
    <row r="15" spans="1:14" s="17" customFormat="1" ht="12">
      <c r="A15" s="25">
        <v>17</v>
      </c>
      <c r="B15" s="26" t="s">
        <v>54</v>
      </c>
      <c r="C15" s="14">
        <v>32.799999999999997</v>
      </c>
      <c r="D15" s="22">
        <v>33.4</v>
      </c>
      <c r="E15" s="22">
        <v>32.5</v>
      </c>
      <c r="F15" s="22">
        <v>18.600000000000001</v>
      </c>
      <c r="G15" s="22">
        <v>33</v>
      </c>
      <c r="H15" s="22">
        <f t="shared" si="0"/>
        <v>0.5</v>
      </c>
      <c r="I15" s="33">
        <f>30891.65+4846.15</f>
        <v>35737.800000000003</v>
      </c>
      <c r="J15" s="33">
        <f>37005.09+5330.76</f>
        <v>42335.85</v>
      </c>
      <c r="K15" s="33">
        <f>40705.6+5263.84</f>
        <v>45969.440000000002</v>
      </c>
      <c r="L15" s="17" t="s">
        <v>70</v>
      </c>
    </row>
    <row r="16" spans="1:14" s="17" customFormat="1" ht="12">
      <c r="A16" s="25">
        <v>18</v>
      </c>
      <c r="B16" s="26" t="s">
        <v>55</v>
      </c>
      <c r="C16" s="14">
        <v>11.4</v>
      </c>
      <c r="D16" s="22">
        <v>11.9</v>
      </c>
      <c r="E16" s="22">
        <v>11.9</v>
      </c>
      <c r="F16" s="22">
        <v>3.5</v>
      </c>
      <c r="G16" s="22">
        <v>10.1</v>
      </c>
      <c r="H16" s="22">
        <f t="shared" si="0"/>
        <v>-1.8000000000000007</v>
      </c>
      <c r="I16" s="33">
        <v>6270.84</v>
      </c>
      <c r="J16" s="33">
        <v>14807.32</v>
      </c>
      <c r="K16" s="33">
        <v>16284.84</v>
      </c>
      <c r="L16" s="17" t="s">
        <v>71</v>
      </c>
    </row>
    <row r="17" spans="1:68" s="17" customFormat="1" ht="17.25" customHeight="1">
      <c r="A17" s="25">
        <v>19</v>
      </c>
      <c r="B17" s="26" t="s">
        <v>25</v>
      </c>
      <c r="C17" s="14">
        <v>1</v>
      </c>
      <c r="D17" s="22">
        <v>1</v>
      </c>
      <c r="E17" s="22">
        <v>3.8</v>
      </c>
      <c r="F17" s="22">
        <v>2.8</v>
      </c>
      <c r="G17" s="22">
        <v>0.9</v>
      </c>
      <c r="H17" s="22">
        <f>G17-E17</f>
        <v>-2.9</v>
      </c>
      <c r="I17" s="33">
        <v>4191.3599999999997</v>
      </c>
      <c r="J17" s="33">
        <v>4610.5200000000004</v>
      </c>
      <c r="K17" s="33">
        <v>5071.5600000000004</v>
      </c>
      <c r="L17" s="17" t="s">
        <v>72</v>
      </c>
    </row>
    <row r="18" spans="1:68" s="17" customFormat="1" ht="12">
      <c r="A18" s="25">
        <v>20</v>
      </c>
      <c r="B18" s="26" t="s">
        <v>30</v>
      </c>
      <c r="C18" s="14">
        <v>2.6</v>
      </c>
      <c r="D18" s="22">
        <v>3</v>
      </c>
      <c r="E18" s="22"/>
      <c r="F18" s="22"/>
      <c r="G18" s="22">
        <v>2.5</v>
      </c>
      <c r="H18" s="22">
        <f t="shared" ref="H18" si="3">G18-E18</f>
        <v>2.5</v>
      </c>
      <c r="I18" s="33"/>
      <c r="J18" s="33"/>
      <c r="K18" s="33"/>
      <c r="L18" s="17" t="s">
        <v>73</v>
      </c>
    </row>
    <row r="19" spans="1:68" s="17" customFormat="1" ht="18" customHeight="1">
      <c r="A19" s="25">
        <v>21</v>
      </c>
      <c r="B19" s="26" t="s">
        <v>47</v>
      </c>
      <c r="C19" s="14">
        <v>5.0999999999999996</v>
      </c>
      <c r="D19" s="22"/>
      <c r="E19" s="22">
        <v>7.8</v>
      </c>
      <c r="F19" s="22">
        <v>7.8</v>
      </c>
      <c r="G19" s="22">
        <v>9</v>
      </c>
      <c r="H19" s="22">
        <f t="shared" si="0"/>
        <v>1.2000000000000002</v>
      </c>
      <c r="I19" s="33"/>
      <c r="J19" s="33"/>
      <c r="K19" s="33"/>
      <c r="L19" s="17" t="s">
        <v>74</v>
      </c>
    </row>
    <row r="20" spans="1:68" s="11" customFormat="1" ht="17.25" customHeight="1">
      <c r="A20" s="25">
        <v>22</v>
      </c>
      <c r="B20" s="26" t="s">
        <v>17</v>
      </c>
      <c r="C20" s="14">
        <v>5</v>
      </c>
      <c r="D20" s="22"/>
      <c r="E20" s="22">
        <v>4.9000000000000004</v>
      </c>
      <c r="F20" s="22">
        <v>4.9000000000000004</v>
      </c>
      <c r="G20" s="22">
        <v>5</v>
      </c>
      <c r="H20" s="22">
        <f t="shared" si="0"/>
        <v>9.9999999999999645E-2</v>
      </c>
      <c r="I20" s="33"/>
      <c r="J20" s="33"/>
      <c r="K20" s="33"/>
      <c r="L20" s="17" t="s">
        <v>75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s="11" customFormat="1" ht="17.25" customHeight="1">
      <c r="A21" s="25">
        <v>23</v>
      </c>
      <c r="B21" s="26" t="s">
        <v>31</v>
      </c>
      <c r="C21" s="14">
        <v>1</v>
      </c>
      <c r="D21" s="22"/>
      <c r="E21" s="22"/>
      <c r="F21" s="22"/>
      <c r="G21" s="22"/>
      <c r="H21" s="22">
        <f>G21-E21</f>
        <v>0</v>
      </c>
      <c r="I21" s="33"/>
      <c r="J21" s="33"/>
      <c r="K21" s="33"/>
      <c r="L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s="11" customFormat="1" ht="17.25" customHeight="1">
      <c r="A22" s="25">
        <v>24</v>
      </c>
      <c r="B22" s="26" t="s">
        <v>18</v>
      </c>
      <c r="C22" s="14">
        <v>119</v>
      </c>
      <c r="D22" s="22">
        <v>38.700000000000003</v>
      </c>
      <c r="E22" s="22">
        <v>141.69999999999999</v>
      </c>
      <c r="F22" s="22">
        <v>84</v>
      </c>
      <c r="G22" s="22">
        <v>161.1</v>
      </c>
      <c r="H22" s="22">
        <f>G22-E22</f>
        <v>19.400000000000006</v>
      </c>
      <c r="I22" s="34">
        <f>172000-99150.68</f>
        <v>72849.320000000007</v>
      </c>
      <c r="J22" s="34">
        <f>172000-J17-J16-J15-J13-J10-J25-J34-J49</f>
        <v>57295.63</v>
      </c>
      <c r="K22" s="34">
        <f>172000-K17-K16-K15-K13-K10-K25-K34-K49</f>
        <v>51723.48</v>
      </c>
      <c r="L22" s="17" t="s">
        <v>64</v>
      </c>
      <c r="M22" s="3"/>
      <c r="N22" s="38">
        <f>I22+I17+I16+I15+I10+I13</f>
        <v>167785</v>
      </c>
      <c r="O22" s="38">
        <f>J22+J17+J16+J13+J15+J10</f>
        <v>167785</v>
      </c>
      <c r="P22" s="38">
        <f>K22+K17+K16+K15+K13+K10</f>
        <v>167785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s="11" customFormat="1" ht="17.25" customHeight="1">
      <c r="A23" s="25">
        <v>25</v>
      </c>
      <c r="B23" s="26" t="s">
        <v>19</v>
      </c>
      <c r="C23" s="14"/>
      <c r="D23" s="22"/>
      <c r="E23" s="22">
        <v>28.5</v>
      </c>
      <c r="F23" s="22"/>
      <c r="G23" s="22"/>
      <c r="H23" s="22">
        <f>G23-E23</f>
        <v>-28.5</v>
      </c>
      <c r="I23" s="33"/>
      <c r="J23" s="33"/>
      <c r="K23" s="33"/>
      <c r="L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s="11" customFormat="1" ht="17.25" customHeight="1">
      <c r="A24" s="25">
        <v>26</v>
      </c>
      <c r="B24" s="26" t="s">
        <v>20</v>
      </c>
      <c r="C24" s="14">
        <v>16.600000000000001</v>
      </c>
      <c r="D24" s="22">
        <v>19.600000000000001</v>
      </c>
      <c r="E24" s="22">
        <v>35.6</v>
      </c>
      <c r="F24" s="22">
        <v>34.9</v>
      </c>
      <c r="G24" s="22">
        <v>13.2</v>
      </c>
      <c r="H24" s="22">
        <f>G24-E24</f>
        <v>-22.400000000000002</v>
      </c>
      <c r="I24" s="33"/>
      <c r="J24" s="33"/>
      <c r="K24" s="33"/>
      <c r="L24" s="17" t="s">
        <v>65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s="3" customFormat="1" ht="17.25" customHeight="1">
      <c r="A25" s="25">
        <v>29</v>
      </c>
      <c r="B25" s="26" t="s">
        <v>21</v>
      </c>
      <c r="C25" s="14">
        <v>2.2000000000000002</v>
      </c>
      <c r="D25" s="22">
        <v>3</v>
      </c>
      <c r="E25" s="22">
        <v>3</v>
      </c>
      <c r="F25" s="22">
        <v>1.1000000000000001</v>
      </c>
      <c r="G25" s="22">
        <v>2.2000000000000002</v>
      </c>
      <c r="H25" s="22">
        <f t="shared" si="0"/>
        <v>-0.79999999999999982</v>
      </c>
      <c r="I25" s="33">
        <v>2175</v>
      </c>
      <c r="J25" s="33">
        <v>2175</v>
      </c>
      <c r="K25" s="33">
        <v>2175</v>
      </c>
      <c r="L25" s="17" t="s">
        <v>76</v>
      </c>
    </row>
    <row r="26" spans="1:68" s="1" customFormat="1" ht="17.25" customHeight="1">
      <c r="A26" s="27"/>
      <c r="B26" s="28" t="s">
        <v>9</v>
      </c>
      <c r="C26" s="15">
        <f t="shared" ref="C26:K26" si="4">SUM(C4:C25)</f>
        <v>2104.4999999999995</v>
      </c>
      <c r="D26" s="16">
        <f t="shared" si="4"/>
        <v>1829.0000000000002</v>
      </c>
      <c r="E26" s="16">
        <f t="shared" si="4"/>
        <v>1981.5000000000002</v>
      </c>
      <c r="F26" s="16">
        <f t="shared" si="4"/>
        <v>1532.2</v>
      </c>
      <c r="G26" s="16">
        <f t="shared" si="4"/>
        <v>2192.6</v>
      </c>
      <c r="H26" s="16">
        <f t="shared" si="4"/>
        <v>211.09999999999988</v>
      </c>
      <c r="I26" s="35">
        <f t="shared" si="4"/>
        <v>2338559.9999999995</v>
      </c>
      <c r="J26" s="35">
        <f t="shared" si="4"/>
        <v>2338560</v>
      </c>
      <c r="K26" s="35">
        <f t="shared" si="4"/>
        <v>2338560</v>
      </c>
      <c r="L26" s="29"/>
    </row>
    <row r="27" spans="1:68" s="1" customFormat="1" ht="17.25" customHeight="1">
      <c r="A27" s="25">
        <v>31</v>
      </c>
      <c r="B27" s="26" t="s">
        <v>15</v>
      </c>
      <c r="C27" s="14">
        <v>81.3</v>
      </c>
      <c r="D27" s="22">
        <v>93.1</v>
      </c>
      <c r="E27" s="22">
        <v>93.1</v>
      </c>
      <c r="F27" s="22">
        <v>69.8</v>
      </c>
      <c r="G27" s="22">
        <v>76.599999999999994</v>
      </c>
      <c r="H27" s="22">
        <f>G27-E27</f>
        <v>-16.5</v>
      </c>
      <c r="I27" s="35">
        <v>96774</v>
      </c>
      <c r="J27" s="35">
        <v>99539</v>
      </c>
      <c r="K27" s="35">
        <v>99539</v>
      </c>
      <c r="L27" s="29" t="s">
        <v>106</v>
      </c>
    </row>
    <row r="28" spans="1:68" s="1" customFormat="1" ht="17.25" customHeight="1">
      <c r="A28" s="25">
        <v>32</v>
      </c>
      <c r="B28" s="26" t="s">
        <v>16</v>
      </c>
      <c r="C28" s="14">
        <v>24.6</v>
      </c>
      <c r="D28" s="22">
        <v>28.1</v>
      </c>
      <c r="E28" s="22">
        <v>28.1</v>
      </c>
      <c r="F28" s="22">
        <v>21.1</v>
      </c>
      <c r="G28" s="22">
        <v>23</v>
      </c>
      <c r="H28" s="22">
        <f t="shared" si="0"/>
        <v>-5.1000000000000014</v>
      </c>
      <c r="I28" s="35">
        <v>29226</v>
      </c>
      <c r="J28" s="35">
        <v>30061</v>
      </c>
      <c r="K28" s="35">
        <v>30061</v>
      </c>
      <c r="L28" s="29" t="s">
        <v>106</v>
      </c>
      <c r="M28" s="39">
        <f>I27+I28</f>
        <v>126000</v>
      </c>
      <c r="N28" s="39">
        <f>J27+J28</f>
        <v>129600</v>
      </c>
      <c r="O28" s="39">
        <f>K27+K28</f>
        <v>129600</v>
      </c>
    </row>
    <row r="29" spans="1:68" s="1" customFormat="1" ht="17.25" customHeight="1">
      <c r="A29" s="25">
        <v>33</v>
      </c>
      <c r="B29" s="26" t="s">
        <v>27</v>
      </c>
      <c r="C29" s="14">
        <v>2.2000000000000002</v>
      </c>
      <c r="D29" s="22">
        <v>2.8</v>
      </c>
      <c r="E29" s="22">
        <v>2.8</v>
      </c>
      <c r="F29" s="22"/>
      <c r="G29" s="22">
        <f t="shared" ref="G29" si="5">E29-F29</f>
        <v>2.8</v>
      </c>
      <c r="H29" s="22">
        <f t="shared" si="0"/>
        <v>0</v>
      </c>
      <c r="I29" s="35">
        <v>4000</v>
      </c>
      <c r="J29" s="35">
        <v>5100</v>
      </c>
      <c r="K29" s="35">
        <v>5100</v>
      </c>
      <c r="L29" s="29" t="s">
        <v>106</v>
      </c>
    </row>
    <row r="30" spans="1:68" s="1" customFormat="1" ht="17.25" customHeight="1">
      <c r="A30" s="25">
        <v>34</v>
      </c>
      <c r="B30" s="26" t="s">
        <v>36</v>
      </c>
      <c r="C30" s="14">
        <v>2.5</v>
      </c>
      <c r="D30" s="22">
        <v>3.4</v>
      </c>
      <c r="E30" s="22">
        <v>3.4</v>
      </c>
      <c r="F30" s="22">
        <v>3.4</v>
      </c>
      <c r="G30" s="22">
        <v>2.5</v>
      </c>
      <c r="H30" s="22">
        <f t="shared" si="0"/>
        <v>-0.89999999999999991</v>
      </c>
      <c r="I30" s="35">
        <v>3500</v>
      </c>
      <c r="J30" s="35">
        <v>4000</v>
      </c>
      <c r="K30" s="35">
        <v>4000</v>
      </c>
      <c r="L30" s="29" t="s">
        <v>106</v>
      </c>
      <c r="M30" s="39">
        <f>I29+I30</f>
        <v>7500</v>
      </c>
      <c r="N30" s="39">
        <f>J29+J30</f>
        <v>9100</v>
      </c>
      <c r="O30" s="39">
        <f>K29+K30</f>
        <v>9100</v>
      </c>
    </row>
    <row r="31" spans="1:68" s="1" customFormat="1" ht="17.25" customHeight="1">
      <c r="A31" s="27"/>
      <c r="B31" s="28" t="s">
        <v>22</v>
      </c>
      <c r="C31" s="15">
        <f>SUM(C27:C30)</f>
        <v>110.60000000000001</v>
      </c>
      <c r="D31" s="16">
        <f t="shared" ref="D31:K31" si="6">SUM(D27:D30)</f>
        <v>127.39999999999999</v>
      </c>
      <c r="E31" s="16">
        <f t="shared" si="6"/>
        <v>127.39999999999999</v>
      </c>
      <c r="F31" s="16">
        <f t="shared" si="6"/>
        <v>94.300000000000011</v>
      </c>
      <c r="G31" s="16">
        <f>SUM(G27:G30)</f>
        <v>104.89999999999999</v>
      </c>
      <c r="H31" s="16">
        <f t="shared" si="6"/>
        <v>-22.5</v>
      </c>
      <c r="I31" s="35">
        <f t="shared" ref="I31:J31" si="7">SUM(I27:I30)</f>
        <v>133500</v>
      </c>
      <c r="J31" s="35">
        <f t="shared" si="7"/>
        <v>138700</v>
      </c>
      <c r="K31" s="35">
        <f t="shared" si="6"/>
        <v>138700</v>
      </c>
      <c r="L31" s="29"/>
    </row>
    <row r="32" spans="1:68" s="1" customFormat="1" ht="17.25" customHeight="1">
      <c r="A32" s="25">
        <v>35</v>
      </c>
      <c r="B32" s="26" t="s">
        <v>59</v>
      </c>
      <c r="C32" s="14">
        <v>0.1</v>
      </c>
      <c r="D32" s="22"/>
      <c r="E32" s="22"/>
      <c r="F32" s="22"/>
      <c r="G32" s="22">
        <v>1.2</v>
      </c>
      <c r="H32" s="22">
        <f t="shared" si="0"/>
        <v>1.2</v>
      </c>
      <c r="I32" s="33"/>
      <c r="J32" s="33"/>
      <c r="K32" s="33"/>
      <c r="L32" s="29"/>
    </row>
    <row r="33" spans="1:12" s="1" customFormat="1" ht="17.25" customHeight="1">
      <c r="A33" s="25"/>
      <c r="B33" s="26" t="s">
        <v>92</v>
      </c>
      <c r="C33" s="14"/>
      <c r="D33" s="22">
        <v>2.1</v>
      </c>
      <c r="E33" s="22"/>
      <c r="F33" s="22"/>
      <c r="G33" s="22"/>
      <c r="H33" s="22"/>
      <c r="I33" s="33"/>
      <c r="J33" s="33"/>
      <c r="K33" s="33"/>
      <c r="L33" s="29"/>
    </row>
    <row r="34" spans="1:12" s="1" customFormat="1" ht="17.25" customHeight="1">
      <c r="A34" s="25">
        <v>35</v>
      </c>
      <c r="B34" s="26" t="s">
        <v>56</v>
      </c>
      <c r="C34" s="14">
        <v>2.1</v>
      </c>
      <c r="D34" s="22"/>
      <c r="E34" s="22">
        <v>2.1</v>
      </c>
      <c r="F34" s="22">
        <v>1.1000000000000001</v>
      </c>
      <c r="G34" s="22">
        <v>2</v>
      </c>
      <c r="H34" s="22">
        <f t="shared" ref="H34" si="8">G34-E34</f>
        <v>-0.10000000000000009</v>
      </c>
      <c r="I34" s="33">
        <v>2040</v>
      </c>
      <c r="J34" s="33">
        <v>2040</v>
      </c>
      <c r="K34" s="33">
        <v>2040</v>
      </c>
      <c r="L34" s="17" t="s">
        <v>101</v>
      </c>
    </row>
    <row r="35" spans="1:12" s="1" customFormat="1" ht="17.25" customHeight="1">
      <c r="A35" s="27"/>
      <c r="B35" s="28" t="s">
        <v>9</v>
      </c>
      <c r="C35" s="15">
        <f>SUM(C32:C34)</f>
        <v>2.2000000000000002</v>
      </c>
      <c r="D35" s="16">
        <f>SUM(D32:D34)</f>
        <v>2.1</v>
      </c>
      <c r="E35" s="16">
        <f>SUM(E32:E34)</f>
        <v>2.1</v>
      </c>
      <c r="F35" s="16">
        <f>SUM(F32:F34)</f>
        <v>1.1000000000000001</v>
      </c>
      <c r="G35" s="16">
        <f>SUM(G32:G34)</f>
        <v>3.2</v>
      </c>
      <c r="H35" s="16">
        <f t="shared" ref="H35" si="9">SUM(H32:H32)</f>
        <v>1.2</v>
      </c>
      <c r="I35" s="35">
        <f>SUM(I32:I34)</f>
        <v>2040</v>
      </c>
      <c r="J35" s="35">
        <f>SUM(J32:J34)</f>
        <v>2040</v>
      </c>
      <c r="K35" s="35">
        <f>SUM(K32:K34)</f>
        <v>2040</v>
      </c>
      <c r="L35" s="29"/>
    </row>
    <row r="36" spans="1:12" s="3" customFormat="1" ht="17.25" customHeight="1">
      <c r="A36" s="25">
        <v>40</v>
      </c>
      <c r="B36" s="26" t="s">
        <v>49</v>
      </c>
      <c r="C36" s="14">
        <v>3.1</v>
      </c>
      <c r="D36" s="22">
        <v>0</v>
      </c>
      <c r="E36" s="22"/>
      <c r="F36" s="22"/>
      <c r="G36" s="22">
        <v>5.0999999999999996</v>
      </c>
      <c r="H36" s="22">
        <f t="shared" si="0"/>
        <v>5.0999999999999996</v>
      </c>
      <c r="I36" s="33"/>
      <c r="J36" s="33"/>
      <c r="K36" s="33"/>
      <c r="L36" s="17" t="s">
        <v>77</v>
      </c>
    </row>
    <row r="37" spans="1:12" s="3" customFormat="1" ht="17.25" customHeight="1">
      <c r="A37" s="25">
        <v>40</v>
      </c>
      <c r="B37" s="26" t="s">
        <v>60</v>
      </c>
      <c r="C37" s="14">
        <v>6.9</v>
      </c>
      <c r="D37" s="22">
        <v>0</v>
      </c>
      <c r="E37" s="22"/>
      <c r="F37" s="22"/>
      <c r="G37" s="22">
        <v>7</v>
      </c>
      <c r="H37" s="22">
        <f t="shared" ref="H37" si="10">G37-E37</f>
        <v>7</v>
      </c>
      <c r="I37" s="33"/>
      <c r="J37" s="33"/>
      <c r="K37" s="33"/>
      <c r="L37" s="17"/>
    </row>
    <row r="38" spans="1:12" s="3" customFormat="1" ht="17.25" customHeight="1">
      <c r="A38" s="25">
        <v>41</v>
      </c>
      <c r="B38" s="26" t="s">
        <v>39</v>
      </c>
      <c r="C38" s="14">
        <v>0.1</v>
      </c>
      <c r="D38" s="22">
        <v>0</v>
      </c>
      <c r="E38" s="22"/>
      <c r="F38" s="22"/>
      <c r="G38" s="22">
        <v>0.8</v>
      </c>
      <c r="H38" s="22">
        <f t="shared" ref="H38" si="11">G38-E38</f>
        <v>0.8</v>
      </c>
      <c r="I38" s="33"/>
      <c r="J38" s="33"/>
      <c r="K38" s="33"/>
      <c r="L38" s="17"/>
    </row>
    <row r="39" spans="1:12" s="3" customFormat="1" ht="17.25" customHeight="1">
      <c r="A39" s="25"/>
      <c r="B39" s="26" t="s">
        <v>93</v>
      </c>
      <c r="C39" s="14"/>
      <c r="D39" s="22"/>
      <c r="E39" s="22">
        <v>7.5</v>
      </c>
      <c r="F39" s="22">
        <v>7.5</v>
      </c>
      <c r="G39" s="22"/>
      <c r="H39" s="22"/>
      <c r="I39" s="33"/>
      <c r="J39" s="33"/>
      <c r="K39" s="33"/>
      <c r="L39" s="17"/>
    </row>
    <row r="40" spans="1:12" s="3" customFormat="1" ht="17.25" customHeight="1">
      <c r="A40" s="25">
        <v>44</v>
      </c>
      <c r="B40" s="26" t="s">
        <v>41</v>
      </c>
      <c r="C40" s="14">
        <v>1.2</v>
      </c>
      <c r="D40" s="22">
        <v>0</v>
      </c>
      <c r="E40" s="22"/>
      <c r="F40" s="22"/>
      <c r="G40" s="22">
        <v>1.2</v>
      </c>
      <c r="H40" s="22"/>
      <c r="I40" s="33"/>
      <c r="J40" s="33"/>
      <c r="K40" s="33"/>
      <c r="L40" s="17"/>
    </row>
    <row r="41" spans="1:12" s="3" customFormat="1" ht="17.25" customHeight="1">
      <c r="A41" s="25"/>
      <c r="B41" s="28" t="s">
        <v>9</v>
      </c>
      <c r="C41" s="15">
        <f>SUM(C36:C40)</f>
        <v>11.299999999999999</v>
      </c>
      <c r="D41" s="16">
        <f>SUM(D36:D39)</f>
        <v>0</v>
      </c>
      <c r="E41" s="16">
        <f t="shared" ref="E41:K41" si="12">SUM(E36:E40)</f>
        <v>7.5</v>
      </c>
      <c r="F41" s="16">
        <f t="shared" si="12"/>
        <v>7.5</v>
      </c>
      <c r="G41" s="16">
        <f t="shared" si="12"/>
        <v>14.1</v>
      </c>
      <c r="H41" s="16">
        <f t="shared" si="12"/>
        <v>12.9</v>
      </c>
      <c r="I41" s="35">
        <f t="shared" si="12"/>
        <v>0</v>
      </c>
      <c r="J41" s="35">
        <f t="shared" si="12"/>
        <v>0</v>
      </c>
      <c r="K41" s="35">
        <f t="shared" si="12"/>
        <v>0</v>
      </c>
      <c r="L41" s="17"/>
    </row>
    <row r="42" spans="1:12" s="3" customFormat="1" ht="17.25" customHeight="1">
      <c r="A42" s="25">
        <v>49</v>
      </c>
      <c r="B42" s="26" t="s">
        <v>34</v>
      </c>
      <c r="C42" s="14">
        <v>7</v>
      </c>
      <c r="D42" s="22">
        <v>0</v>
      </c>
      <c r="E42" s="22"/>
      <c r="F42" s="22"/>
      <c r="G42" s="22">
        <v>4.5999999999999996</v>
      </c>
      <c r="H42" s="22">
        <f t="shared" ref="H42" si="13">G42-E42</f>
        <v>4.5999999999999996</v>
      </c>
      <c r="I42" s="33"/>
      <c r="J42" s="33"/>
      <c r="K42" s="33"/>
      <c r="L42" s="17"/>
    </row>
    <row r="43" spans="1:12" s="3" customFormat="1" ht="17.25" customHeight="1">
      <c r="A43" s="25">
        <v>50</v>
      </c>
      <c r="B43" s="26" t="s">
        <v>37</v>
      </c>
      <c r="C43" s="14"/>
      <c r="D43" s="22">
        <v>0</v>
      </c>
      <c r="E43" s="22">
        <v>8.9</v>
      </c>
      <c r="F43" s="22"/>
      <c r="G43" s="22"/>
      <c r="H43" s="22"/>
      <c r="I43" s="33"/>
      <c r="J43" s="33"/>
      <c r="K43" s="33"/>
      <c r="L43" s="17"/>
    </row>
    <row r="44" spans="1:12" s="3" customFormat="1" ht="17.25" customHeight="1">
      <c r="A44" s="25">
        <v>52</v>
      </c>
      <c r="B44" s="26" t="s">
        <v>42</v>
      </c>
      <c r="C44" s="14">
        <v>494.2</v>
      </c>
      <c r="D44" s="22">
        <v>173.7</v>
      </c>
      <c r="E44" s="22">
        <v>296.60000000000002</v>
      </c>
      <c r="F44" s="22">
        <v>286.2</v>
      </c>
      <c r="G44" s="22">
        <v>494.2</v>
      </c>
      <c r="H44" s="22"/>
      <c r="I44" s="33">
        <v>173700</v>
      </c>
      <c r="J44" s="33">
        <v>173700</v>
      </c>
      <c r="K44" s="33">
        <v>173700</v>
      </c>
      <c r="L44" s="17" t="s">
        <v>107</v>
      </c>
    </row>
    <row r="45" spans="1:12" s="3" customFormat="1" ht="17.25" customHeight="1">
      <c r="A45" s="25"/>
      <c r="B45" s="26" t="s">
        <v>43</v>
      </c>
      <c r="C45" s="14"/>
      <c r="D45" s="22"/>
      <c r="E45" s="22">
        <v>7</v>
      </c>
      <c r="F45" s="22">
        <v>7</v>
      </c>
      <c r="G45" s="22"/>
      <c r="H45" s="22"/>
      <c r="I45" s="33"/>
      <c r="J45" s="33"/>
      <c r="K45" s="33"/>
      <c r="L45" s="17"/>
    </row>
    <row r="46" spans="1:12" s="3" customFormat="1" ht="17.25" customHeight="1">
      <c r="A46" s="25"/>
      <c r="B46" s="28" t="s">
        <v>9</v>
      </c>
      <c r="C46" s="15">
        <f t="shared" ref="C46:K46" si="14">SUM(C42:C45)</f>
        <v>501.2</v>
      </c>
      <c r="D46" s="16">
        <f t="shared" si="14"/>
        <v>173.7</v>
      </c>
      <c r="E46" s="16">
        <f t="shared" si="14"/>
        <v>312.5</v>
      </c>
      <c r="F46" s="16">
        <f t="shared" si="14"/>
        <v>293.2</v>
      </c>
      <c r="G46" s="16">
        <f t="shared" si="14"/>
        <v>498.8</v>
      </c>
      <c r="H46" s="16">
        <f t="shared" si="14"/>
        <v>4.5999999999999996</v>
      </c>
      <c r="I46" s="35">
        <f t="shared" si="14"/>
        <v>173700</v>
      </c>
      <c r="J46" s="35">
        <f t="shared" si="14"/>
        <v>173700</v>
      </c>
      <c r="K46" s="35">
        <f t="shared" si="14"/>
        <v>173700</v>
      </c>
      <c r="L46" s="17"/>
    </row>
    <row r="47" spans="1:12" s="3" customFormat="1" ht="17.25" customHeight="1">
      <c r="A47" s="25">
        <v>72</v>
      </c>
      <c r="B47" s="26" t="s">
        <v>32</v>
      </c>
      <c r="C47" s="14">
        <v>19.899999999999999</v>
      </c>
      <c r="D47" s="22">
        <v>0</v>
      </c>
      <c r="E47" s="22">
        <v>65</v>
      </c>
      <c r="F47" s="22">
        <v>0</v>
      </c>
      <c r="G47" s="22">
        <v>20</v>
      </c>
      <c r="H47" s="22">
        <f t="shared" ref="H47" si="15">G47-E47</f>
        <v>-45</v>
      </c>
      <c r="I47" s="33"/>
      <c r="J47" s="33"/>
      <c r="K47" s="33"/>
      <c r="L47" s="17" t="s">
        <v>78</v>
      </c>
    </row>
    <row r="48" spans="1:12" s="3" customFormat="1" ht="17.25" customHeight="1">
      <c r="A48" s="25"/>
      <c r="B48" s="28" t="s">
        <v>9</v>
      </c>
      <c r="C48" s="15">
        <f>C47</f>
        <v>19.899999999999999</v>
      </c>
      <c r="D48" s="15">
        <f t="shared" ref="D48:K48" si="16">D47</f>
        <v>0</v>
      </c>
      <c r="E48" s="15">
        <f t="shared" si="16"/>
        <v>65</v>
      </c>
      <c r="F48" s="15">
        <f t="shared" si="16"/>
        <v>0</v>
      </c>
      <c r="G48" s="15">
        <f>SUM(G47)</f>
        <v>20</v>
      </c>
      <c r="H48" s="15">
        <f t="shared" si="16"/>
        <v>-45</v>
      </c>
      <c r="I48" s="36">
        <f t="shared" ref="I48:J48" si="17">I47</f>
        <v>0</v>
      </c>
      <c r="J48" s="36">
        <f t="shared" si="17"/>
        <v>0</v>
      </c>
      <c r="K48" s="36">
        <f t="shared" si="16"/>
        <v>0</v>
      </c>
      <c r="L48" s="17"/>
    </row>
    <row r="49" spans="1:12" s="3" customFormat="1" ht="17.25" customHeight="1">
      <c r="A49" s="25">
        <v>73</v>
      </c>
      <c r="B49" s="26" t="s">
        <v>100</v>
      </c>
      <c r="C49" s="14">
        <v>0</v>
      </c>
      <c r="D49" s="22">
        <v>0</v>
      </c>
      <c r="E49" s="22">
        <v>0</v>
      </c>
      <c r="F49" s="22">
        <v>0</v>
      </c>
      <c r="G49" s="22"/>
      <c r="H49" s="22">
        <f t="shared" si="0"/>
        <v>0</v>
      </c>
      <c r="I49" s="33"/>
      <c r="J49" s="33"/>
      <c r="K49" s="33"/>
      <c r="L49" s="17"/>
    </row>
    <row r="50" spans="1:12" s="3" customFormat="1" ht="17.25" customHeight="1">
      <c r="A50" s="25"/>
      <c r="B50" s="28" t="s">
        <v>9</v>
      </c>
      <c r="C50" s="15">
        <f t="shared" ref="C50:K50" si="18">SUM(C49:C49)</f>
        <v>0</v>
      </c>
      <c r="D50" s="16">
        <f t="shared" si="18"/>
        <v>0</v>
      </c>
      <c r="E50" s="16">
        <f t="shared" si="18"/>
        <v>0</v>
      </c>
      <c r="F50" s="16">
        <f t="shared" si="18"/>
        <v>0</v>
      </c>
      <c r="G50" s="16"/>
      <c r="H50" s="16">
        <f t="shared" si="18"/>
        <v>0</v>
      </c>
      <c r="I50" s="35">
        <f t="shared" ref="I50:J50" si="19">SUM(I49:I49)</f>
        <v>0</v>
      </c>
      <c r="J50" s="35">
        <f t="shared" si="19"/>
        <v>0</v>
      </c>
      <c r="K50" s="35">
        <f t="shared" si="18"/>
        <v>0</v>
      </c>
      <c r="L50" s="17"/>
    </row>
    <row r="51" spans="1:12" s="3" customFormat="1" ht="17.25" customHeight="1">
      <c r="A51" s="25">
        <v>75</v>
      </c>
      <c r="B51" s="26" t="s">
        <v>61</v>
      </c>
      <c r="C51" s="14">
        <v>24.2</v>
      </c>
      <c r="D51" s="22">
        <v>0</v>
      </c>
      <c r="E51" s="22"/>
      <c r="F51" s="22"/>
      <c r="G51" s="22">
        <v>24.5</v>
      </c>
      <c r="H51" s="22">
        <f t="shared" ref="H51:H67" si="20">G51-E51</f>
        <v>24.5</v>
      </c>
      <c r="I51" s="33"/>
      <c r="J51" s="33"/>
      <c r="K51" s="33"/>
      <c r="L51" s="17"/>
    </row>
    <row r="52" spans="1:12" s="3" customFormat="1" ht="17.25" customHeight="1">
      <c r="A52" s="25">
        <v>80</v>
      </c>
      <c r="B52" s="26" t="s">
        <v>44</v>
      </c>
      <c r="C52" s="14"/>
      <c r="D52" s="22">
        <v>0</v>
      </c>
      <c r="E52" s="22">
        <v>25</v>
      </c>
      <c r="F52" s="22">
        <v>25</v>
      </c>
      <c r="G52" s="22"/>
      <c r="H52" s="22">
        <f t="shared" si="20"/>
        <v>-25</v>
      </c>
      <c r="I52" s="33"/>
      <c r="J52" s="33"/>
      <c r="K52" s="33"/>
      <c r="L52" s="17"/>
    </row>
    <row r="53" spans="1:12" s="3" customFormat="1" ht="17.25" customHeight="1">
      <c r="A53" s="25">
        <v>84</v>
      </c>
      <c r="B53" s="26" t="s">
        <v>57</v>
      </c>
      <c r="C53" s="14">
        <v>108</v>
      </c>
      <c r="D53" s="22">
        <v>0</v>
      </c>
      <c r="E53" s="22">
        <v>120</v>
      </c>
      <c r="F53" s="22">
        <v>52.2</v>
      </c>
      <c r="G53" s="22">
        <v>110</v>
      </c>
      <c r="H53" s="22">
        <f t="shared" si="20"/>
        <v>-10</v>
      </c>
      <c r="I53" s="33"/>
      <c r="J53" s="33"/>
      <c r="K53" s="33"/>
      <c r="L53" s="17"/>
    </row>
    <row r="54" spans="1:12" s="3" customFormat="1" ht="17.25" customHeight="1">
      <c r="A54" s="25">
        <v>85</v>
      </c>
      <c r="B54" s="26" t="s">
        <v>50</v>
      </c>
      <c r="C54" s="14">
        <v>49.9</v>
      </c>
      <c r="D54" s="22">
        <v>0</v>
      </c>
      <c r="E54" s="22">
        <v>81.3</v>
      </c>
      <c r="F54" s="22">
        <v>47.6</v>
      </c>
      <c r="G54" s="22">
        <v>50</v>
      </c>
      <c r="H54" s="22">
        <f t="shared" si="20"/>
        <v>-31.299999999999997</v>
      </c>
      <c r="I54" s="33"/>
      <c r="J54" s="33"/>
      <c r="K54" s="33"/>
      <c r="L54" s="17"/>
    </row>
    <row r="55" spans="1:12" s="3" customFormat="1" ht="17.25" customHeight="1">
      <c r="A55" s="25"/>
      <c r="B55" s="26" t="s">
        <v>85</v>
      </c>
      <c r="C55" s="14">
        <v>65</v>
      </c>
      <c r="D55" s="22"/>
      <c r="E55" s="22"/>
      <c r="F55" s="22"/>
      <c r="G55" s="22"/>
      <c r="H55" s="22"/>
      <c r="I55" s="33"/>
      <c r="J55" s="33"/>
      <c r="K55" s="33"/>
      <c r="L55" s="17"/>
    </row>
    <row r="56" spans="1:12" s="3" customFormat="1" ht="17.25" customHeight="1">
      <c r="A56" s="25"/>
      <c r="B56" s="26" t="s">
        <v>86</v>
      </c>
      <c r="C56" s="14">
        <v>9.9</v>
      </c>
      <c r="D56" s="22"/>
      <c r="E56" s="22">
        <v>9.9</v>
      </c>
      <c r="F56" s="22">
        <v>9.9</v>
      </c>
      <c r="G56" s="22"/>
      <c r="H56" s="22"/>
      <c r="I56" s="33"/>
      <c r="J56" s="33"/>
      <c r="K56" s="33"/>
      <c r="L56" s="17"/>
    </row>
    <row r="57" spans="1:12" s="3" customFormat="1" ht="17.25" customHeight="1">
      <c r="A57" s="25">
        <v>86</v>
      </c>
      <c r="B57" s="26" t="s">
        <v>23</v>
      </c>
      <c r="C57" s="14">
        <v>157.9</v>
      </c>
      <c r="D57" s="22">
        <v>0</v>
      </c>
      <c r="E57" s="22">
        <v>110.9</v>
      </c>
      <c r="F57" s="22">
        <v>6.1</v>
      </c>
      <c r="G57" s="22">
        <v>80</v>
      </c>
      <c r="H57" s="22">
        <f t="shared" si="20"/>
        <v>-30.900000000000006</v>
      </c>
      <c r="I57" s="33"/>
      <c r="J57" s="33"/>
      <c r="K57" s="33"/>
      <c r="L57" s="17"/>
    </row>
    <row r="58" spans="1:12" s="3" customFormat="1" ht="17.25" customHeight="1">
      <c r="A58" s="25"/>
      <c r="B58" s="26" t="s">
        <v>87</v>
      </c>
      <c r="C58" s="14">
        <v>9.3000000000000007</v>
      </c>
      <c r="D58" s="22"/>
      <c r="E58" s="22">
        <v>1.2</v>
      </c>
      <c r="F58" s="22"/>
      <c r="G58" s="22"/>
      <c r="H58" s="22"/>
      <c r="I58" s="33"/>
      <c r="J58" s="33"/>
      <c r="K58" s="33"/>
      <c r="L58" s="17"/>
    </row>
    <row r="59" spans="1:12" s="3" customFormat="1" ht="17.25" customHeight="1">
      <c r="A59" s="25">
        <v>87</v>
      </c>
      <c r="B59" s="26" t="s">
        <v>51</v>
      </c>
      <c r="C59" s="14"/>
      <c r="D59" s="22">
        <v>0</v>
      </c>
      <c r="E59" s="22">
        <v>176.6</v>
      </c>
      <c r="F59" s="22">
        <v>176.6</v>
      </c>
      <c r="G59" s="22"/>
      <c r="H59" s="22"/>
      <c r="I59" s="33"/>
      <c r="J59" s="33"/>
      <c r="K59" s="33"/>
      <c r="L59" s="17"/>
    </row>
    <row r="60" spans="1:12" s="3" customFormat="1" ht="17.25" customHeight="1">
      <c r="A60" s="25"/>
      <c r="B60" s="26" t="s">
        <v>94</v>
      </c>
      <c r="C60" s="14"/>
      <c r="D60" s="22"/>
      <c r="E60" s="22">
        <v>80</v>
      </c>
      <c r="F60" s="22">
        <v>80</v>
      </c>
      <c r="G60" s="22"/>
      <c r="H60" s="22"/>
      <c r="I60" s="33"/>
      <c r="J60" s="33"/>
      <c r="K60" s="33"/>
      <c r="L60" s="17"/>
    </row>
    <row r="61" spans="1:12" s="3" customFormat="1" ht="17.25" customHeight="1">
      <c r="A61" s="25"/>
      <c r="B61" s="26" t="s">
        <v>94</v>
      </c>
      <c r="C61" s="14"/>
      <c r="D61" s="22"/>
      <c r="E61" s="22">
        <v>4</v>
      </c>
      <c r="F61" s="22">
        <v>4</v>
      </c>
      <c r="G61" s="22"/>
      <c r="H61" s="22"/>
      <c r="I61" s="33"/>
      <c r="J61" s="33"/>
      <c r="K61" s="33"/>
      <c r="L61" s="17"/>
    </row>
    <row r="62" spans="1:12" s="3" customFormat="1" ht="17.25" customHeight="1">
      <c r="A62" s="25">
        <v>90</v>
      </c>
      <c r="B62" s="26" t="s">
        <v>88</v>
      </c>
      <c r="C62" s="14">
        <v>7.4</v>
      </c>
      <c r="D62" s="22">
        <v>0</v>
      </c>
      <c r="E62" s="22"/>
      <c r="F62" s="22"/>
      <c r="G62" s="22"/>
      <c r="H62" s="22"/>
      <c r="I62" s="33"/>
      <c r="J62" s="33"/>
      <c r="K62" s="33"/>
      <c r="L62" s="17"/>
    </row>
    <row r="63" spans="1:12" s="3" customFormat="1" ht="17.25" customHeight="1">
      <c r="A63" s="25">
        <v>90</v>
      </c>
      <c r="B63" s="26" t="s">
        <v>88</v>
      </c>
      <c r="C63" s="14">
        <v>1.1000000000000001</v>
      </c>
      <c r="D63" s="22">
        <v>0</v>
      </c>
      <c r="E63" s="22"/>
      <c r="F63" s="22"/>
      <c r="G63" s="22"/>
      <c r="H63" s="22"/>
      <c r="I63" s="33"/>
      <c r="J63" s="33"/>
      <c r="K63" s="33"/>
      <c r="L63" s="17"/>
    </row>
    <row r="64" spans="1:12" s="3" customFormat="1" ht="17.25" customHeight="1">
      <c r="A64" s="25">
        <v>91</v>
      </c>
      <c r="B64" s="26" t="s">
        <v>89</v>
      </c>
      <c r="C64" s="14">
        <v>0.1</v>
      </c>
      <c r="D64" s="22">
        <v>0</v>
      </c>
      <c r="E64" s="22"/>
      <c r="F64" s="22"/>
      <c r="G64" s="22"/>
      <c r="H64" s="22"/>
      <c r="I64" s="33"/>
      <c r="J64" s="33"/>
      <c r="K64" s="33"/>
      <c r="L64" s="17"/>
    </row>
    <row r="65" spans="1:12" s="3" customFormat="1" ht="17.25" customHeight="1">
      <c r="A65" s="25">
        <v>92</v>
      </c>
      <c r="B65" s="26" t="s">
        <v>90</v>
      </c>
      <c r="C65" s="14">
        <v>0.1</v>
      </c>
      <c r="D65" s="22">
        <v>0</v>
      </c>
      <c r="E65" s="22"/>
      <c r="F65" s="22"/>
      <c r="G65" s="22"/>
      <c r="H65" s="22"/>
      <c r="I65" s="33"/>
      <c r="J65" s="33"/>
      <c r="K65" s="33"/>
      <c r="L65" s="17"/>
    </row>
    <row r="66" spans="1:12" s="3" customFormat="1" ht="17.25" customHeight="1">
      <c r="A66" s="25">
        <v>93</v>
      </c>
      <c r="B66" s="26" t="s">
        <v>33</v>
      </c>
      <c r="C66" s="14">
        <v>324.60000000000002</v>
      </c>
      <c r="D66" s="22">
        <v>0</v>
      </c>
      <c r="E66" s="22"/>
      <c r="F66" s="22"/>
      <c r="G66" s="22">
        <v>332</v>
      </c>
      <c r="H66" s="22">
        <f t="shared" si="20"/>
        <v>332</v>
      </c>
      <c r="I66" s="33"/>
      <c r="J66" s="33"/>
      <c r="K66" s="33"/>
      <c r="L66" s="17"/>
    </row>
    <row r="67" spans="1:12" s="3" customFormat="1" ht="17.25" customHeight="1">
      <c r="A67" s="25">
        <v>94</v>
      </c>
      <c r="B67" s="26" t="s">
        <v>33</v>
      </c>
      <c r="C67" s="14">
        <v>48.8</v>
      </c>
      <c r="D67" s="22">
        <v>0</v>
      </c>
      <c r="E67" s="22"/>
      <c r="F67" s="22"/>
      <c r="G67" s="22">
        <v>50</v>
      </c>
      <c r="H67" s="22">
        <f t="shared" si="20"/>
        <v>50</v>
      </c>
      <c r="I67" s="33"/>
      <c r="J67" s="33"/>
      <c r="K67" s="33"/>
      <c r="L67" s="17"/>
    </row>
    <row r="68" spans="1:12" s="3" customFormat="1" ht="17.25" customHeight="1">
      <c r="A68" s="25">
        <v>93</v>
      </c>
      <c r="B68" s="26" t="s">
        <v>35</v>
      </c>
      <c r="C68" s="14">
        <v>33.200000000000003</v>
      </c>
      <c r="D68" s="22">
        <v>0</v>
      </c>
      <c r="E68" s="22"/>
      <c r="F68" s="22"/>
      <c r="G68" s="22">
        <v>34</v>
      </c>
      <c r="H68" s="22">
        <f t="shared" ref="H68:H71" si="21">G68-E68</f>
        <v>34</v>
      </c>
      <c r="I68" s="33"/>
      <c r="J68" s="33"/>
      <c r="K68" s="33"/>
      <c r="L68" s="17"/>
    </row>
    <row r="69" spans="1:12" s="3" customFormat="1" ht="17.25" customHeight="1">
      <c r="A69" s="25">
        <v>94</v>
      </c>
      <c r="B69" s="26" t="s">
        <v>62</v>
      </c>
      <c r="C69" s="14">
        <v>33.200000000000003</v>
      </c>
      <c r="D69" s="22">
        <v>0</v>
      </c>
      <c r="E69" s="22"/>
      <c r="F69" s="22"/>
      <c r="G69" s="22">
        <v>34</v>
      </c>
      <c r="H69" s="22">
        <f t="shared" si="21"/>
        <v>34</v>
      </c>
      <c r="I69" s="33"/>
      <c r="J69" s="33"/>
      <c r="K69" s="33"/>
      <c r="L69" s="17"/>
    </row>
    <row r="70" spans="1:12" s="3" customFormat="1" ht="17.25" customHeight="1">
      <c r="A70" s="25">
        <v>93</v>
      </c>
      <c r="B70" s="26" t="s">
        <v>63</v>
      </c>
      <c r="C70" s="14">
        <v>370.4</v>
      </c>
      <c r="D70" s="22">
        <v>0</v>
      </c>
      <c r="E70" s="22"/>
      <c r="F70" s="22"/>
      <c r="G70" s="22">
        <v>370</v>
      </c>
      <c r="H70" s="22">
        <f t="shared" si="21"/>
        <v>370</v>
      </c>
      <c r="I70" s="33"/>
      <c r="J70" s="33"/>
      <c r="K70" s="33"/>
      <c r="L70" s="17"/>
    </row>
    <row r="71" spans="1:12" s="3" customFormat="1" ht="17.25" customHeight="1">
      <c r="A71" s="25">
        <v>94</v>
      </c>
      <c r="B71" s="26" t="s">
        <v>63</v>
      </c>
      <c r="C71" s="14">
        <v>828.9</v>
      </c>
      <c r="D71" s="22">
        <v>0</v>
      </c>
      <c r="E71" s="22"/>
      <c r="F71" s="22"/>
      <c r="G71" s="22">
        <v>829</v>
      </c>
      <c r="H71" s="22">
        <f t="shared" si="21"/>
        <v>829</v>
      </c>
      <c r="I71" s="33"/>
      <c r="J71" s="33"/>
      <c r="K71" s="33"/>
      <c r="L71" s="17"/>
    </row>
    <row r="72" spans="1:12" s="3" customFormat="1" ht="17.25" customHeight="1">
      <c r="A72" s="25">
        <v>93</v>
      </c>
      <c r="B72" s="26" t="s">
        <v>63</v>
      </c>
      <c r="C72" s="14">
        <v>25.7</v>
      </c>
      <c r="D72" s="22">
        <v>0</v>
      </c>
      <c r="E72" s="22"/>
      <c r="F72" s="22"/>
      <c r="G72" s="22">
        <v>26</v>
      </c>
      <c r="H72" s="22">
        <f t="shared" ref="H72:H73" si="22">G72-E72</f>
        <v>26</v>
      </c>
      <c r="I72" s="33"/>
      <c r="J72" s="33"/>
      <c r="K72" s="33"/>
      <c r="L72" s="17"/>
    </row>
    <row r="73" spans="1:12" s="3" customFormat="1" ht="17.25" customHeight="1">
      <c r="A73" s="25">
        <v>94</v>
      </c>
      <c r="B73" s="26" t="s">
        <v>63</v>
      </c>
      <c r="C73" s="14">
        <v>488.3</v>
      </c>
      <c r="D73" s="22">
        <v>0</v>
      </c>
      <c r="E73" s="22"/>
      <c r="F73" s="22"/>
      <c r="G73" s="22">
        <v>488.2</v>
      </c>
      <c r="H73" s="22">
        <f t="shared" si="22"/>
        <v>488.2</v>
      </c>
      <c r="I73" s="33"/>
      <c r="J73" s="33"/>
      <c r="K73" s="33"/>
      <c r="L73" s="17"/>
    </row>
    <row r="74" spans="1:12" s="10" customFormat="1" ht="17.25" customHeight="1">
      <c r="A74" s="25"/>
      <c r="B74" s="28" t="s">
        <v>9</v>
      </c>
      <c r="C74" s="16">
        <f>SUM(C51:C73)</f>
        <v>2586</v>
      </c>
      <c r="D74" s="16">
        <f>SUM(D51:D67)</f>
        <v>0</v>
      </c>
      <c r="E74" s="16">
        <f>SUM(E51:E73)</f>
        <v>608.9</v>
      </c>
      <c r="F74" s="16">
        <f>SUM(F51:F73)</f>
        <v>401.4</v>
      </c>
      <c r="G74" s="16">
        <f>SUM(G51:G73)</f>
        <v>2427.6999999999998</v>
      </c>
      <c r="H74" s="16">
        <f>SUM(H46:H67)</f>
        <v>223.89999999999998</v>
      </c>
      <c r="I74" s="35">
        <f>SUM(I51:I73)</f>
        <v>0</v>
      </c>
      <c r="J74" s="35">
        <f>SUM(J51:J73)</f>
        <v>0</v>
      </c>
      <c r="K74" s="35">
        <f>SUM(K51:K73)</f>
        <v>0</v>
      </c>
      <c r="L74" s="17"/>
    </row>
    <row r="75" spans="1:12" s="3" customFormat="1" ht="17.25" customHeight="1">
      <c r="A75" s="25">
        <v>96</v>
      </c>
      <c r="B75" s="26" t="s">
        <v>48</v>
      </c>
      <c r="C75" s="14">
        <v>0</v>
      </c>
      <c r="D75" s="22">
        <v>500</v>
      </c>
      <c r="E75" s="22">
        <v>0</v>
      </c>
      <c r="F75" s="22">
        <v>0</v>
      </c>
      <c r="G75" s="22">
        <v>0</v>
      </c>
      <c r="H75" s="22">
        <v>0</v>
      </c>
      <c r="I75" s="33">
        <v>500000</v>
      </c>
      <c r="J75" s="33">
        <v>0</v>
      </c>
      <c r="K75" s="33">
        <v>0</v>
      </c>
      <c r="L75" s="17" t="s">
        <v>108</v>
      </c>
    </row>
    <row r="76" spans="1:12" s="3" customFormat="1" ht="17.25" customHeight="1">
      <c r="A76" s="25"/>
      <c r="B76" s="28" t="s">
        <v>9</v>
      </c>
      <c r="C76" s="15">
        <f>C75</f>
        <v>0</v>
      </c>
      <c r="D76" s="16">
        <f>D75</f>
        <v>500</v>
      </c>
      <c r="E76" s="16">
        <f>E75</f>
        <v>0</v>
      </c>
      <c r="F76" s="16">
        <f>F75</f>
        <v>0</v>
      </c>
      <c r="G76" s="16">
        <f>SUM(G75)</f>
        <v>0</v>
      </c>
      <c r="H76" s="16">
        <f>H75</f>
        <v>0</v>
      </c>
      <c r="I76" s="35">
        <f>I75</f>
        <v>500000</v>
      </c>
      <c r="J76" s="35">
        <f>J75</f>
        <v>0</v>
      </c>
      <c r="K76" s="35">
        <f>K75</f>
        <v>0</v>
      </c>
      <c r="L76" s="17"/>
    </row>
    <row r="77" spans="1:12" s="3" customFormat="1" ht="17.25" customHeight="1">
      <c r="A77" s="25">
        <v>97</v>
      </c>
      <c r="B77" s="26" t="s">
        <v>91</v>
      </c>
      <c r="C77" s="14">
        <v>99.8</v>
      </c>
      <c r="D77" s="22">
        <v>0</v>
      </c>
      <c r="E77" s="22"/>
      <c r="F77" s="22"/>
      <c r="G77" s="16">
        <v>260</v>
      </c>
      <c r="H77" s="16"/>
      <c r="I77" s="33">
        <v>0</v>
      </c>
      <c r="J77" s="33">
        <v>0</v>
      </c>
      <c r="K77" s="33">
        <v>0</v>
      </c>
      <c r="L77" s="17"/>
    </row>
    <row r="78" spans="1:12" s="3" customFormat="1" ht="17.25" customHeight="1">
      <c r="A78" s="25"/>
      <c r="B78" s="28" t="s">
        <v>22</v>
      </c>
      <c r="C78" s="15">
        <f>SUM(C77:C77)</f>
        <v>99.8</v>
      </c>
      <c r="D78" s="15">
        <f t="shared" ref="D78:K78" si="23">SUM(D77:D77)</f>
        <v>0</v>
      </c>
      <c r="E78" s="15">
        <f t="shared" si="23"/>
        <v>0</v>
      </c>
      <c r="F78" s="15">
        <f t="shared" si="23"/>
        <v>0</v>
      </c>
      <c r="G78" s="15">
        <f t="shared" si="23"/>
        <v>260</v>
      </c>
      <c r="H78" s="15">
        <f t="shared" si="23"/>
        <v>0</v>
      </c>
      <c r="I78" s="15">
        <f t="shared" si="23"/>
        <v>0</v>
      </c>
      <c r="J78" s="15">
        <f t="shared" si="23"/>
        <v>0</v>
      </c>
      <c r="K78" s="15">
        <f t="shared" si="23"/>
        <v>0</v>
      </c>
      <c r="L78" s="17"/>
    </row>
    <row r="79" spans="1:12" s="3" customFormat="1" ht="17.25" customHeight="1">
      <c r="A79" s="25">
        <v>103</v>
      </c>
      <c r="B79" s="26" t="s">
        <v>26</v>
      </c>
      <c r="C79" s="14"/>
      <c r="D79" s="22">
        <v>0</v>
      </c>
      <c r="E79" s="22">
        <v>0</v>
      </c>
      <c r="F79" s="22">
        <v>0</v>
      </c>
      <c r="G79" s="22"/>
      <c r="H79" s="22">
        <f t="shared" ref="H79" si="24">G79-E79</f>
        <v>0</v>
      </c>
      <c r="I79" s="33"/>
      <c r="J79" s="33"/>
      <c r="K79" s="33"/>
      <c r="L79" s="17"/>
    </row>
    <row r="80" spans="1:12" s="3" customFormat="1" ht="17.25" customHeight="1">
      <c r="A80" s="25"/>
      <c r="B80" s="28" t="s">
        <v>9</v>
      </c>
      <c r="C80" s="15">
        <f t="shared" ref="C80:K80" si="25">SUM(C79:C79)</f>
        <v>0</v>
      </c>
      <c r="D80" s="16">
        <f t="shared" si="25"/>
        <v>0</v>
      </c>
      <c r="E80" s="16">
        <f t="shared" si="25"/>
        <v>0</v>
      </c>
      <c r="F80" s="16">
        <f t="shared" si="25"/>
        <v>0</v>
      </c>
      <c r="G80" s="16">
        <f t="shared" si="25"/>
        <v>0</v>
      </c>
      <c r="H80" s="16">
        <f t="shared" si="25"/>
        <v>0</v>
      </c>
      <c r="I80" s="35">
        <f t="shared" si="25"/>
        <v>0</v>
      </c>
      <c r="J80" s="35">
        <f t="shared" si="25"/>
        <v>0</v>
      </c>
      <c r="K80" s="35">
        <f t="shared" si="25"/>
        <v>0</v>
      </c>
      <c r="L80" s="17"/>
    </row>
    <row r="81" spans="1:12" s="3" customFormat="1" ht="17.25" customHeight="1">
      <c r="A81" s="25">
        <v>104</v>
      </c>
      <c r="B81" s="26" t="s">
        <v>52</v>
      </c>
      <c r="C81" s="14">
        <v>1.5</v>
      </c>
      <c r="D81" s="22">
        <v>0</v>
      </c>
      <c r="E81" s="22">
        <v>1</v>
      </c>
      <c r="F81" s="22">
        <v>1</v>
      </c>
      <c r="G81" s="22">
        <v>1.5</v>
      </c>
      <c r="H81" s="22"/>
      <c r="I81" s="33"/>
      <c r="J81" s="33"/>
      <c r="K81" s="33"/>
      <c r="L81" s="17" t="s">
        <v>79</v>
      </c>
    </row>
    <row r="82" spans="1:12" s="3" customFormat="1" ht="17.25" customHeight="1">
      <c r="A82" s="25"/>
      <c r="B82" s="28" t="s">
        <v>9</v>
      </c>
      <c r="C82" s="15">
        <f>C81</f>
        <v>1.5</v>
      </c>
      <c r="D82" s="16">
        <f>D81</f>
        <v>0</v>
      </c>
      <c r="E82" s="16">
        <f>E81</f>
        <v>1</v>
      </c>
      <c r="F82" s="16">
        <f>F81</f>
        <v>1</v>
      </c>
      <c r="G82" s="22">
        <f>SUM(G81)</f>
        <v>1.5</v>
      </c>
      <c r="H82" s="22"/>
      <c r="I82" s="35">
        <f>SUM(I81)</f>
        <v>0</v>
      </c>
      <c r="J82" s="35">
        <f>SUM(J81)</f>
        <v>0</v>
      </c>
      <c r="K82" s="35">
        <f>SUM(K81)</f>
        <v>0</v>
      </c>
      <c r="L82" s="17"/>
    </row>
    <row r="83" spans="1:12" s="3" customFormat="1" ht="17.25" customHeight="1">
      <c r="A83" s="25">
        <v>105</v>
      </c>
      <c r="B83" s="26" t="s">
        <v>53</v>
      </c>
      <c r="C83" s="15">
        <v>0</v>
      </c>
      <c r="D83" s="16">
        <v>0</v>
      </c>
      <c r="E83" s="22">
        <v>0</v>
      </c>
      <c r="F83" s="22">
        <v>0</v>
      </c>
      <c r="G83" s="22">
        <f t="shared" ref="G83:G85" si="26">SUM(C83:F83)</f>
        <v>0</v>
      </c>
      <c r="H83" s="22"/>
      <c r="I83" s="33">
        <v>0</v>
      </c>
      <c r="J83" s="33">
        <v>0</v>
      </c>
      <c r="K83" s="33">
        <v>0</v>
      </c>
      <c r="L83" s="17"/>
    </row>
    <row r="84" spans="1:12" s="3" customFormat="1" ht="17.25" customHeight="1">
      <c r="A84" s="25"/>
      <c r="B84" s="26" t="s">
        <v>45</v>
      </c>
      <c r="C84" s="15"/>
      <c r="D84" s="16"/>
      <c r="E84" s="22">
        <v>1</v>
      </c>
      <c r="F84" s="22">
        <v>1</v>
      </c>
      <c r="G84" s="22"/>
      <c r="H84" s="22"/>
      <c r="I84" s="33"/>
      <c r="J84" s="33"/>
      <c r="K84" s="33"/>
      <c r="L84" s="17"/>
    </row>
    <row r="85" spans="1:12" s="3" customFormat="1" ht="17.25" customHeight="1">
      <c r="A85" s="25"/>
      <c r="B85" s="26" t="s">
        <v>28</v>
      </c>
      <c r="C85" s="14">
        <v>1</v>
      </c>
      <c r="D85" s="22"/>
      <c r="E85" s="22"/>
      <c r="F85" s="22"/>
      <c r="G85" s="22">
        <f t="shared" si="26"/>
        <v>1</v>
      </c>
      <c r="H85" s="22"/>
      <c r="I85" s="33"/>
      <c r="J85" s="33"/>
      <c r="K85" s="33"/>
      <c r="L85" s="17"/>
    </row>
    <row r="86" spans="1:12" s="3" customFormat="1" ht="17.25" customHeight="1">
      <c r="A86" s="25"/>
      <c r="B86" s="28" t="s">
        <v>9</v>
      </c>
      <c r="C86" s="15">
        <f>SUM(C83:C85)</f>
        <v>1</v>
      </c>
      <c r="D86" s="15">
        <f t="shared" ref="D86:K86" si="27">SUM(D83:D85)</f>
        <v>0</v>
      </c>
      <c r="E86" s="15">
        <f t="shared" si="27"/>
        <v>1</v>
      </c>
      <c r="F86" s="15">
        <f t="shared" si="27"/>
        <v>1</v>
      </c>
      <c r="G86" s="15">
        <f t="shared" si="27"/>
        <v>1</v>
      </c>
      <c r="H86" s="15">
        <f t="shared" si="27"/>
        <v>0</v>
      </c>
      <c r="I86" s="15">
        <f t="shared" si="27"/>
        <v>0</v>
      </c>
      <c r="J86" s="15">
        <f t="shared" si="27"/>
        <v>0</v>
      </c>
      <c r="K86" s="15">
        <f t="shared" si="27"/>
        <v>0</v>
      </c>
      <c r="L86" s="17"/>
    </row>
    <row r="87" spans="1:12" s="10" customFormat="1" ht="17.25" customHeight="1">
      <c r="A87" s="9"/>
      <c r="B87" s="8" t="s">
        <v>98</v>
      </c>
      <c r="C87" s="30"/>
      <c r="D87" s="2"/>
      <c r="E87" s="16"/>
      <c r="F87" s="16"/>
      <c r="G87" s="16"/>
      <c r="H87" s="2"/>
      <c r="I87" s="31"/>
      <c r="J87" s="31">
        <v>58500</v>
      </c>
      <c r="K87" s="31">
        <v>117000</v>
      </c>
      <c r="L87" s="32"/>
    </row>
    <row r="88" spans="1:12" s="3" customFormat="1" ht="12">
      <c r="A88" s="25"/>
      <c r="B88" s="28" t="s">
        <v>10</v>
      </c>
      <c r="C88" s="15">
        <f>C86+C82+C80+C78+C74+C50+C48+C46+C41+C35+C31+C26</f>
        <v>5438</v>
      </c>
      <c r="D88" s="15">
        <f>D86+D82+D80+D78+D76+D74+D50+D48+D46+D41+D35+D31+D26</f>
        <v>2632.2000000000003</v>
      </c>
      <c r="E88" s="15">
        <f>E82+E78+E74+E46+E41+E35+E31+E26+E86+E80+E76+E50+E48</f>
        <v>3106.9000000000005</v>
      </c>
      <c r="F88" s="15">
        <f>F82+F78+F74+F46+F41+F35+F31+F26</f>
        <v>2330.6999999999998</v>
      </c>
      <c r="G88" s="15">
        <f>G86+G82+G80+G78+G76+G74+G48+G41+G35+G26</f>
        <v>4920.0999999999995</v>
      </c>
      <c r="H88" s="15">
        <f>H26+H31+H35+H41+H46+H48+H50+H74+H78+H86+H76+H80+H82</f>
        <v>386.19999999999982</v>
      </c>
      <c r="I88" s="36">
        <f>I86+I82+I80+I78+I76+I74+I50+I48+I46+I41+I35+I31+I26+I87</f>
        <v>3147799.9999999995</v>
      </c>
      <c r="J88" s="36">
        <f>J86+J82+J80+J78+J76+J74+J50+J48+J46+J41+J35+J31+J26+J87</f>
        <v>2711500</v>
      </c>
      <c r="K88" s="36">
        <f>K86+K82+K80+K78+K76+K74+K50+K48+K46+K41+K35+K31+K26+K87</f>
        <v>2770000</v>
      </c>
      <c r="L88" s="17"/>
    </row>
    <row r="89" spans="1:12" s="3" customFormat="1" ht="12">
      <c r="C89" s="17"/>
      <c r="D89" s="17"/>
      <c r="E89" s="17"/>
      <c r="F89" s="17"/>
    </row>
    <row r="90" spans="1:12" s="3" customFormat="1" ht="12">
      <c r="B90" s="3" t="s">
        <v>11</v>
      </c>
      <c r="C90" s="17"/>
      <c r="D90" s="17"/>
      <c r="E90" s="17" t="s">
        <v>38</v>
      </c>
      <c r="F90" s="17"/>
    </row>
    <row r="91" spans="1:12" s="3" customFormat="1" ht="12">
      <c r="C91" s="17"/>
      <c r="D91" s="17"/>
      <c r="E91" s="17"/>
      <c r="F91" s="17"/>
    </row>
    <row r="92" spans="1:12" s="3" customFormat="1" ht="12">
      <c r="B92" s="3" t="s">
        <v>12</v>
      </c>
      <c r="C92" s="17"/>
      <c r="D92" s="17"/>
      <c r="E92" s="17" t="s">
        <v>46</v>
      </c>
      <c r="F92" s="17"/>
    </row>
    <row r="93" spans="1:12" s="6" customFormat="1" ht="12">
      <c r="A93" s="3"/>
      <c r="B93" s="3"/>
      <c r="C93" s="17"/>
      <c r="D93" s="17"/>
      <c r="E93" s="17"/>
      <c r="F93" s="17"/>
      <c r="G93" s="3"/>
      <c r="H93" s="3"/>
      <c r="I93" s="3"/>
      <c r="J93" s="3"/>
      <c r="K93" s="3"/>
    </row>
    <row r="94" spans="1:12" s="6" customFormat="1" ht="12">
      <c r="A94" s="3"/>
      <c r="B94" s="3"/>
      <c r="C94" s="17"/>
      <c r="D94" s="17"/>
      <c r="E94" s="17"/>
      <c r="F94" s="17"/>
      <c r="G94" s="3"/>
      <c r="H94" s="3"/>
      <c r="I94" s="3"/>
      <c r="J94" s="3"/>
      <c r="K94" s="3"/>
    </row>
    <row r="95" spans="1:12" s="6" customFormat="1" ht="12">
      <c r="A95" s="3"/>
      <c r="B95" s="3"/>
      <c r="C95" s="17"/>
      <c r="D95" s="17"/>
      <c r="E95" s="17"/>
      <c r="F95" s="17"/>
      <c r="G95" s="3"/>
      <c r="H95" s="3"/>
      <c r="I95" s="3"/>
      <c r="J95" s="3"/>
      <c r="K95" s="3"/>
    </row>
    <row r="96" spans="1:12">
      <c r="A96" s="4"/>
      <c r="B96" s="4"/>
      <c r="C96" s="18"/>
      <c r="D96" s="18"/>
      <c r="E96" s="18"/>
      <c r="F96" s="18"/>
      <c r="G96" s="4"/>
      <c r="H96" s="4"/>
      <c r="I96" s="4"/>
      <c r="J96" s="4"/>
      <c r="K96" s="4"/>
    </row>
    <row r="97" spans="1:11">
      <c r="A97" s="4"/>
      <c r="B97" s="4"/>
      <c r="C97" s="18"/>
      <c r="D97" s="18"/>
      <c r="E97" s="18"/>
      <c r="F97" s="18"/>
      <c r="G97" s="4"/>
      <c r="H97" s="4"/>
      <c r="I97" s="4"/>
      <c r="J97" s="4"/>
      <c r="K97" s="4"/>
    </row>
    <row r="98" spans="1:11">
      <c r="A98" s="4"/>
      <c r="B98" s="4"/>
      <c r="C98" s="18"/>
      <c r="D98" s="18"/>
      <c r="E98" s="18"/>
      <c r="F98" s="18"/>
      <c r="G98" s="4"/>
      <c r="H98" s="4"/>
      <c r="I98" s="4"/>
      <c r="J98" s="4"/>
      <c r="K98" s="4"/>
    </row>
    <row r="99" spans="1:11">
      <c r="A99" s="4"/>
      <c r="B99" s="4"/>
      <c r="C99" s="18"/>
      <c r="D99" s="18"/>
      <c r="E99" s="18"/>
      <c r="F99" s="18"/>
      <c r="G99" s="4"/>
      <c r="H99" s="4"/>
      <c r="I99" s="4"/>
      <c r="J99" s="4"/>
      <c r="K99" s="4"/>
    </row>
    <row r="100" spans="1:11">
      <c r="A100" s="4"/>
      <c r="B100" s="4"/>
      <c r="C100" s="18"/>
      <c r="D100" s="18"/>
      <c r="E100" s="18"/>
      <c r="F100" s="18"/>
      <c r="G100" s="4"/>
      <c r="H100" s="4"/>
      <c r="I100" s="4"/>
      <c r="J100" s="4"/>
      <c r="K100" s="4"/>
    </row>
    <row r="101" spans="1:11">
      <c r="A101" s="4"/>
      <c r="B101" s="4"/>
      <c r="C101" s="18"/>
      <c r="D101" s="18"/>
      <c r="E101" s="18"/>
      <c r="F101" s="18"/>
      <c r="G101" s="4"/>
      <c r="H101" s="4"/>
      <c r="I101" s="4"/>
      <c r="J101" s="4"/>
      <c r="K101" s="4"/>
    </row>
    <row r="102" spans="1:11">
      <c r="A102" s="4"/>
      <c r="B102" s="4"/>
      <c r="C102" s="18"/>
      <c r="D102" s="18"/>
      <c r="E102" s="18"/>
      <c r="F102" s="18"/>
      <c r="G102" s="4"/>
      <c r="H102" s="4"/>
      <c r="I102" s="4"/>
      <c r="J102" s="4"/>
      <c r="K102" s="4"/>
    </row>
    <row r="103" spans="1:11">
      <c r="A103" s="4"/>
      <c r="B103" s="4"/>
      <c r="C103" s="18"/>
      <c r="D103" s="18"/>
      <c r="E103" s="18"/>
      <c r="F103" s="18"/>
      <c r="G103" s="4"/>
      <c r="H103" s="4"/>
      <c r="I103" s="4"/>
      <c r="J103" s="4"/>
      <c r="K103" s="4"/>
    </row>
    <row r="104" spans="1:11">
      <c r="A104" s="4"/>
      <c r="B104" s="4"/>
      <c r="C104" s="18"/>
      <c r="D104" s="18"/>
      <c r="E104" s="18"/>
      <c r="F104" s="18"/>
      <c r="G104" s="4"/>
      <c r="H104" s="4"/>
      <c r="I104" s="4"/>
      <c r="J104" s="4"/>
      <c r="K104" s="4"/>
    </row>
    <row r="105" spans="1:11">
      <c r="A105" s="4"/>
      <c r="B105" s="4"/>
      <c r="C105" s="18"/>
      <c r="D105" s="18"/>
      <c r="E105" s="18"/>
      <c r="F105" s="18"/>
      <c r="G105" s="4"/>
      <c r="H105" s="4"/>
      <c r="I105" s="4"/>
      <c r="J105" s="4"/>
      <c r="K105" s="4"/>
    </row>
    <row r="106" spans="1:11">
      <c r="A106" s="4"/>
      <c r="B106" s="4"/>
      <c r="C106" s="18"/>
      <c r="D106" s="18"/>
      <c r="E106" s="18"/>
      <c r="F106" s="18"/>
      <c r="G106" s="4"/>
      <c r="H106" s="4"/>
      <c r="I106" s="4"/>
      <c r="J106" s="4"/>
      <c r="K106" s="4"/>
    </row>
    <row r="107" spans="1:11">
      <c r="A107" s="4"/>
      <c r="B107" s="4"/>
      <c r="C107" s="18"/>
      <c r="D107" s="18"/>
      <c r="E107" s="18"/>
      <c r="F107" s="18"/>
      <c r="G107" s="4"/>
      <c r="H107" s="4"/>
      <c r="I107" s="4"/>
      <c r="J107" s="4"/>
      <c r="K107" s="4"/>
    </row>
    <row r="108" spans="1:11">
      <c r="A108" s="4"/>
      <c r="B108" s="4"/>
      <c r="C108" s="18"/>
      <c r="D108" s="18"/>
      <c r="E108" s="18"/>
      <c r="F108" s="18"/>
      <c r="G108" s="4"/>
      <c r="H108" s="4"/>
      <c r="I108" s="4"/>
      <c r="J108" s="4"/>
      <c r="K108" s="4"/>
    </row>
    <row r="109" spans="1:11">
      <c r="A109" s="4"/>
      <c r="B109" s="4"/>
      <c r="C109" s="18"/>
      <c r="D109" s="18"/>
      <c r="E109" s="18"/>
      <c r="F109" s="18"/>
      <c r="G109" s="4"/>
      <c r="H109" s="4"/>
      <c r="I109" s="4"/>
      <c r="J109" s="4"/>
      <c r="K109" s="4"/>
    </row>
    <row r="110" spans="1:11">
      <c r="A110" s="4"/>
      <c r="B110" s="4"/>
      <c r="C110" s="18"/>
      <c r="D110" s="18"/>
      <c r="E110" s="18"/>
      <c r="F110" s="18"/>
      <c r="G110" s="4"/>
      <c r="H110" s="4"/>
      <c r="I110" s="4"/>
      <c r="J110" s="4"/>
      <c r="K110" s="4"/>
    </row>
    <row r="111" spans="1:11">
      <c r="A111" s="4"/>
      <c r="B111" s="4"/>
      <c r="C111" s="18"/>
      <c r="D111" s="18"/>
      <c r="E111" s="18"/>
      <c r="F111" s="18"/>
      <c r="G111" s="4"/>
      <c r="H111" s="4"/>
      <c r="I111" s="4"/>
      <c r="J111" s="4"/>
      <c r="K111" s="4"/>
    </row>
    <row r="112" spans="1:11">
      <c r="A112" s="4"/>
      <c r="B112" s="4"/>
      <c r="C112" s="18"/>
      <c r="D112" s="18"/>
      <c r="E112" s="18"/>
      <c r="F112" s="18"/>
      <c r="G112" s="4"/>
      <c r="H112" s="4"/>
      <c r="I112" s="4"/>
      <c r="J112" s="4"/>
      <c r="K112" s="4"/>
    </row>
    <row r="113" spans="1:11">
      <c r="A113" s="4"/>
      <c r="B113" s="4"/>
      <c r="C113" s="18"/>
      <c r="D113" s="18"/>
      <c r="E113" s="18"/>
      <c r="F113" s="18"/>
      <c r="G113" s="4"/>
      <c r="H113" s="4"/>
      <c r="I113" s="4"/>
      <c r="J113" s="4"/>
      <c r="K113" s="4"/>
    </row>
    <row r="114" spans="1:11">
      <c r="A114" s="4"/>
      <c r="B114" s="4"/>
      <c r="C114" s="18"/>
      <c r="D114" s="18"/>
      <c r="E114" s="18"/>
      <c r="F114" s="18"/>
      <c r="G114" s="4"/>
      <c r="H114" s="4"/>
      <c r="I114" s="4"/>
      <c r="J114" s="4"/>
      <c r="K114" s="4"/>
    </row>
    <row r="115" spans="1:11">
      <c r="A115" s="4"/>
      <c r="B115" s="4"/>
      <c r="C115" s="18"/>
      <c r="D115" s="18"/>
      <c r="E115" s="18"/>
      <c r="F115" s="18"/>
      <c r="G115" s="4"/>
      <c r="H115" s="4"/>
      <c r="I115" s="4"/>
      <c r="J115" s="4"/>
      <c r="K115" s="4"/>
    </row>
    <row r="116" spans="1:11">
      <c r="A116" s="4"/>
      <c r="B116" s="4"/>
      <c r="C116" s="18"/>
      <c r="D116" s="18"/>
      <c r="E116" s="18"/>
      <c r="F116" s="18"/>
      <c r="G116" s="4"/>
      <c r="H116" s="4"/>
      <c r="I116" s="4"/>
      <c r="J116" s="4"/>
      <c r="K116" s="4"/>
    </row>
    <row r="117" spans="1:11">
      <c r="A117" s="4"/>
      <c r="B117" s="4"/>
      <c r="C117" s="18"/>
      <c r="D117" s="18"/>
      <c r="E117" s="18"/>
      <c r="F117" s="18"/>
      <c r="G117" s="4"/>
      <c r="H117" s="4"/>
      <c r="I117" s="4"/>
      <c r="J117" s="4"/>
      <c r="K117" s="4"/>
    </row>
    <row r="118" spans="1:11">
      <c r="A118" s="4"/>
      <c r="B118" s="4"/>
      <c r="C118" s="18"/>
      <c r="D118" s="18"/>
      <c r="E118" s="18"/>
      <c r="F118" s="18"/>
      <c r="G118" s="4"/>
      <c r="H118" s="4"/>
      <c r="I118" s="4"/>
      <c r="J118" s="4"/>
      <c r="K118" s="4"/>
    </row>
    <row r="119" spans="1:11">
      <c r="A119" s="4"/>
      <c r="B119" s="4"/>
      <c r="C119" s="18"/>
      <c r="D119" s="18"/>
      <c r="E119" s="18"/>
      <c r="F119" s="18"/>
      <c r="G119" s="4"/>
      <c r="H119" s="4"/>
      <c r="I119" s="4"/>
      <c r="J119" s="4"/>
      <c r="K119" s="4"/>
    </row>
    <row r="120" spans="1:11">
      <c r="A120" s="4"/>
      <c r="B120" s="4"/>
      <c r="C120" s="18"/>
      <c r="D120" s="18"/>
      <c r="E120" s="18"/>
      <c r="F120" s="18"/>
      <c r="G120" s="4"/>
      <c r="H120" s="4"/>
      <c r="I120" s="4"/>
      <c r="J120" s="4"/>
      <c r="K120" s="4"/>
    </row>
    <row r="121" spans="1:11">
      <c r="A121" s="4"/>
      <c r="B121" s="4"/>
      <c r="C121" s="18"/>
      <c r="D121" s="18"/>
      <c r="E121" s="18"/>
      <c r="F121" s="18"/>
      <c r="G121" s="4"/>
      <c r="H121" s="4"/>
      <c r="I121" s="4"/>
      <c r="J121" s="4"/>
      <c r="K121" s="4"/>
    </row>
    <row r="122" spans="1:11">
      <c r="A122" s="4"/>
      <c r="B122" s="4"/>
      <c r="C122" s="18"/>
      <c r="D122" s="18"/>
      <c r="E122" s="18"/>
      <c r="F122" s="18"/>
      <c r="G122" s="4"/>
      <c r="H122" s="4"/>
      <c r="I122" s="4"/>
      <c r="J122" s="4"/>
      <c r="K122" s="4"/>
    </row>
    <row r="123" spans="1:11">
      <c r="A123" s="4"/>
      <c r="B123" s="4"/>
      <c r="C123" s="18"/>
      <c r="D123" s="18"/>
      <c r="E123" s="18"/>
      <c r="F123" s="18"/>
      <c r="G123" s="4"/>
      <c r="H123" s="4"/>
      <c r="I123" s="4"/>
      <c r="J123" s="4"/>
      <c r="K123" s="4"/>
    </row>
    <row r="124" spans="1:11">
      <c r="A124" s="4"/>
      <c r="B124" s="4"/>
      <c r="C124" s="18"/>
      <c r="D124" s="18"/>
      <c r="E124" s="18"/>
      <c r="F124" s="18"/>
      <c r="G124" s="4"/>
      <c r="H124" s="4"/>
      <c r="I124" s="4"/>
      <c r="J124" s="4"/>
      <c r="K124" s="4"/>
    </row>
    <row r="125" spans="1:11">
      <c r="A125" s="4"/>
      <c r="B125" s="4"/>
      <c r="C125" s="18"/>
      <c r="D125" s="18"/>
      <c r="E125" s="18"/>
      <c r="F125" s="18"/>
      <c r="G125" s="4"/>
      <c r="H125" s="4"/>
      <c r="I125" s="4"/>
      <c r="J125" s="4"/>
      <c r="K125" s="4"/>
    </row>
    <row r="126" spans="1:11">
      <c r="A126" s="4"/>
      <c r="B126" s="4"/>
      <c r="C126" s="18"/>
      <c r="D126" s="18"/>
      <c r="E126" s="18"/>
      <c r="F126" s="18"/>
      <c r="G126" s="4"/>
      <c r="H126" s="4"/>
      <c r="I126" s="4"/>
      <c r="J126" s="4"/>
      <c r="K126" s="4"/>
    </row>
    <row r="127" spans="1:11">
      <c r="A127" s="4"/>
      <c r="B127" s="4"/>
      <c r="C127" s="18"/>
      <c r="D127" s="18"/>
      <c r="E127" s="18"/>
      <c r="F127" s="18"/>
      <c r="G127" s="4"/>
      <c r="H127" s="4"/>
      <c r="I127" s="4"/>
      <c r="J127" s="4"/>
      <c r="K127" s="4"/>
    </row>
    <row r="128" spans="1:11">
      <c r="A128" s="4"/>
      <c r="B128" s="4"/>
      <c r="C128" s="18"/>
      <c r="D128" s="18"/>
      <c r="E128" s="18"/>
      <c r="F128" s="18"/>
      <c r="G128" s="4"/>
      <c r="H128" s="4"/>
      <c r="I128" s="4"/>
      <c r="J128" s="4"/>
      <c r="K128" s="4"/>
    </row>
    <row r="129" spans="1:11">
      <c r="A129" s="4"/>
      <c r="B129" s="4"/>
      <c r="C129" s="18"/>
      <c r="D129" s="18"/>
      <c r="E129" s="18"/>
      <c r="F129" s="18"/>
      <c r="G129" s="4"/>
      <c r="H129" s="4"/>
      <c r="I129" s="4"/>
      <c r="J129" s="4"/>
      <c r="K129" s="4"/>
    </row>
    <row r="130" spans="1:11">
      <c r="A130" s="4"/>
      <c r="B130" s="4"/>
      <c r="C130" s="18"/>
      <c r="D130" s="18"/>
      <c r="E130" s="18"/>
      <c r="F130" s="18"/>
      <c r="G130" s="4"/>
      <c r="H130" s="4"/>
      <c r="I130" s="4"/>
      <c r="J130" s="4"/>
      <c r="K130" s="4"/>
    </row>
  </sheetData>
  <mergeCells count="1">
    <mergeCell ref="A1:K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2017-10-09T10:28:44Z</cp:lastPrinted>
  <dcterms:created xsi:type="dcterms:W3CDTF">2006-09-16T00:00:00Z</dcterms:created>
  <dcterms:modified xsi:type="dcterms:W3CDTF">2023-11-13T10:07:42Z</dcterms:modified>
</cp:coreProperties>
</file>